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30" windowWidth="14715" windowHeight="804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ТП'!$A$4:$C$491</definedName>
  </definedNames>
  <calcPr fullCalcOnLoad="1"/>
</workbook>
</file>

<file path=xl/sharedStrings.xml><?xml version="1.0" encoding="utf-8"?>
<sst xmlns="http://schemas.openxmlformats.org/spreadsheetml/2006/main" count="729" uniqueCount="546">
  <si>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</si>
  <si>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</si>
  <si>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</si>
  <si>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</si>
  <si>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</si>
  <si>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</si>
  <si>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</si>
  <si>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</si>
  <si>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</si>
  <si>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</si>
  <si>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</si>
  <si>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</si>
  <si>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</si>
  <si>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</si>
  <si>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</si>
  <si>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</si>
  <si>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</si>
  <si>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</si>
  <si>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</si>
  <si>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</si>
  <si>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</si>
  <si>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</si>
  <si>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</si>
  <si>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</si>
  <si>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</si>
  <si>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</si>
  <si>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</si>
  <si>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</si>
  <si>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</si>
  <si>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</si>
  <si>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</si>
  <si>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</si>
  <si>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</si>
  <si>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</si>
  <si>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</si>
  <si>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</si>
  <si>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</si>
  <si>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</si>
  <si>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</si>
  <si>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</si>
  <si>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</si>
  <si>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</si>
  <si>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</si>
  <si>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</si>
  <si>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</si>
  <si>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</si>
  <si>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</si>
  <si>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</si>
  <si>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</si>
  <si>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</si>
  <si>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</si>
  <si>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</si>
  <si>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</si>
  <si>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</si>
  <si>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</si>
  <si>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</si>
  <si>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</si>
  <si>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</si>
  <si>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</si>
  <si>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</si>
  <si>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</si>
  <si>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</si>
  <si>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</si>
  <si>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</si>
  <si>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</si>
  <si>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</si>
  <si>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</si>
  <si>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</si>
  <si>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</si>
  <si>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</si>
  <si>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</si>
  <si>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</si>
  <si>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</si>
  <si>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</si>
  <si>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</si>
  <si>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</si>
  <si>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</si>
  <si>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</si>
  <si>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</si>
  <si>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</si>
  <si>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</si>
  <si>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</si>
  <si>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</si>
  <si>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</si>
  <si>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</si>
  <si>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</si>
  <si>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</si>
  <si>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</si>
  <si>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</si>
  <si>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</si>
  <si>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</si>
  <si>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</si>
  <si>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</si>
  <si>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</si>
  <si>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</si>
  <si>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</si>
  <si>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</si>
  <si>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</si>
  <si>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</si>
  <si>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</si>
  <si>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</si>
  <si>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</si>
  <si>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</si>
  <si>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</si>
  <si>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</si>
  <si>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</si>
  <si>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</si>
  <si>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</si>
  <si>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</si>
  <si>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</si>
  <si>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</si>
  <si>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</si>
  <si>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</si>
  <si>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</si>
  <si>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</si>
  <si>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</si>
  <si>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</si>
  <si>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</si>
  <si>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</si>
  <si>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</si>
  <si>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</si>
  <si>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</si>
  <si>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</si>
  <si>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</si>
  <si>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</si>
  <si>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</si>
  <si>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</si>
  <si>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</si>
  <si>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</si>
  <si>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</si>
  <si>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</si>
  <si>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</si>
  <si>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</si>
  <si>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</si>
  <si>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</si>
  <si>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</si>
  <si>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</si>
  <si>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</si>
  <si>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</si>
  <si>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</si>
  <si>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</si>
  <si>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</si>
  <si>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</si>
  <si>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</si>
  <si>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</si>
  <si>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</si>
  <si>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</si>
  <si>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</si>
  <si>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</si>
  <si>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</si>
  <si>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</si>
  <si>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</si>
  <si>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</si>
  <si>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</si>
  <si>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</si>
  <si>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</si>
  <si>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</si>
  <si>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</si>
  <si>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</si>
  <si>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</si>
  <si>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</si>
  <si>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</si>
  <si>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</si>
  <si>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</si>
  <si>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</si>
  <si>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</si>
  <si>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</si>
  <si>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</si>
  <si>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</si>
  <si>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</si>
  <si>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</si>
  <si>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</si>
  <si>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</si>
  <si>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</si>
  <si>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</si>
  <si>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</si>
  <si>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</si>
  <si>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</si>
  <si>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</si>
  <si>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</si>
  <si>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</si>
  <si>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</si>
  <si>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</si>
  <si>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</si>
  <si>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</si>
  <si>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</si>
  <si>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</si>
  <si>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</si>
  <si>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</si>
  <si>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</si>
  <si>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</si>
  <si>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</si>
  <si>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</si>
  <si>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</si>
  <si>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</si>
  <si>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</si>
  <si>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</si>
  <si>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</si>
  <si>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</si>
  <si>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</si>
  <si>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</si>
  <si>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</si>
  <si>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</si>
  <si>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</si>
  <si>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</si>
  <si>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</si>
  <si>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</si>
  <si>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</si>
  <si>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</si>
  <si>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</si>
  <si>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</si>
  <si>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</si>
  <si>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</si>
  <si>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</si>
  <si>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</si>
  <si>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</si>
  <si>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</si>
  <si>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</si>
  <si>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</si>
  <si>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</si>
  <si>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</si>
  <si>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</si>
  <si>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</si>
  <si>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</si>
  <si>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</si>
  <si>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</si>
  <si>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</si>
  <si>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</si>
  <si>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</si>
  <si>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</si>
  <si>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</si>
  <si>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</si>
  <si>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</si>
  <si>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</si>
  <si>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</si>
  <si>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</si>
  <si>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</si>
  <si>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</si>
  <si>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</si>
  <si>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</si>
  <si>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</si>
  <si>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</si>
  <si>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</si>
  <si>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</si>
  <si>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</si>
  <si>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</si>
  <si>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</si>
  <si>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</si>
  <si>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</si>
  <si>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</si>
  <si>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</si>
  <si>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</si>
  <si>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</si>
  <si>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</si>
  <si>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</si>
  <si>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</si>
  <si>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</si>
  <si>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</si>
  <si>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</si>
  <si>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</si>
  <si>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</si>
  <si>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</si>
  <si>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</si>
  <si>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</si>
  <si>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</si>
  <si>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</si>
  <si>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</si>
  <si>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</si>
  <si>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</si>
  <si>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</si>
  <si>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</si>
  <si>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</si>
  <si>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</si>
  <si>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</si>
  <si>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</si>
  <si>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</si>
  <si>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</si>
  <si>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</si>
  <si>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</si>
  <si>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</si>
  <si>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</si>
  <si>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</si>
  <si>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</si>
  <si>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</si>
  <si>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</si>
  <si>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</si>
  <si>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</si>
  <si>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</si>
  <si>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</si>
  <si>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</si>
  <si>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</si>
  <si>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</si>
  <si>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</si>
  <si>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</si>
  <si>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</si>
  <si>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</si>
  <si>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</si>
  <si>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</si>
  <si>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</si>
  <si>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</si>
  <si>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</si>
  <si>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</si>
  <si>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</si>
  <si>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</si>
  <si>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</si>
  <si>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</si>
  <si>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</si>
  <si>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</si>
  <si>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</si>
  <si>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</si>
  <si>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</si>
  <si>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</si>
  <si>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</si>
  <si>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</si>
  <si>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</si>
  <si>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</si>
  <si>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</si>
  <si>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</si>
  <si>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</si>
  <si>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</si>
  <si>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</si>
  <si>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</si>
  <si>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</si>
  <si>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</si>
  <si>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</si>
  <si>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</si>
  <si>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</si>
  <si>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</si>
  <si>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</si>
  <si>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</si>
  <si>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</si>
  <si>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</si>
  <si>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</si>
  <si>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</si>
  <si>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</si>
  <si>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</si>
  <si>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</si>
  <si>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</si>
  <si>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</si>
  <si>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</si>
  <si>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</si>
  <si>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</si>
  <si>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</si>
  <si>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</si>
  <si>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</si>
  <si>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</si>
  <si>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</si>
  <si>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</si>
  <si>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</si>
  <si>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</si>
  <si>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</si>
  <si>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</si>
  <si>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</si>
  <si>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</si>
  <si>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</si>
  <si>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</si>
  <si>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</si>
  <si>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</si>
  <si>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</si>
  <si>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</si>
  <si>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</si>
  <si>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</si>
  <si>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</si>
  <si>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</si>
  <si>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</si>
  <si>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</si>
  <si>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</si>
  <si>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</si>
  <si>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</si>
  <si>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</si>
  <si>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</si>
  <si>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</si>
  <si>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</si>
  <si>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</si>
  <si>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</si>
  <si>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</si>
  <si>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</si>
  <si>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</si>
  <si>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</si>
  <si>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</si>
  <si>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</si>
  <si>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</si>
  <si>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</si>
  <si>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</si>
  <si>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</si>
  <si>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</si>
  <si>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</si>
  <si>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</si>
  <si>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</si>
  <si>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</si>
  <si>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</si>
  <si>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</si>
  <si>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</si>
  <si>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</si>
  <si>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</si>
  <si>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</si>
  <si>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</si>
  <si>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</si>
  <si>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</si>
  <si>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</si>
  <si>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</si>
  <si>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</si>
  <si>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</si>
  <si>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</si>
  <si>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</si>
  <si>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</si>
  <si>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</si>
  <si>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</si>
  <si>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</si>
  <si>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</si>
  <si>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</si>
  <si>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</si>
  <si>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</si>
  <si>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</si>
  <si>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</si>
  <si>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</si>
  <si>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</si>
  <si>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</si>
  <si>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</si>
  <si>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</si>
  <si>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</si>
  <si>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</si>
  <si>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</si>
  <si>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</si>
  <si>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</si>
  <si>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</si>
  <si>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</si>
  <si>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</si>
  <si>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</si>
  <si>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</si>
  <si>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</si>
  <si>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</si>
  <si>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</si>
  <si>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</si>
  <si>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</si>
  <si>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</si>
  <si>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</si>
  <si>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</si>
  <si>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</si>
  <si>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</si>
  <si>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</si>
  <si>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</si>
  <si>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</si>
  <si>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</si>
  <si>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</si>
  <si>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</si>
  <si>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</si>
  <si>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</si>
  <si>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</si>
  <si>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</si>
  <si>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</si>
  <si>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</si>
  <si>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</si>
  <si>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</si>
  <si>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</si>
  <si>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</si>
  <si>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</si>
  <si>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</si>
  <si>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</si>
  <si>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</si>
  <si>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</si>
  <si>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</si>
  <si>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</si>
  <si>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</si>
  <si>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</si>
  <si>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</si>
  <si>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</si>
  <si>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</si>
  <si>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</si>
  <si>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</si>
  <si>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</si>
  <si>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</si>
  <si>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</si>
  <si>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</si>
  <si>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</si>
  <si>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</si>
  <si>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r>
      <t>Примечание</t>
    </r>
    <r>
      <rPr>
        <sz val="10"/>
        <rFont val="MS Sans Serif"/>
        <family val="0"/>
      </rPr>
      <t>: резерв мощности рассчитан с учетом обеспечения 2-й категории надежности РП</t>
    </r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</si>
  <si>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</si>
  <si>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</si>
  <si>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</si>
  <si>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</si>
  <si>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</si>
  <si>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</si>
  <si>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</si>
  <si>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</si>
  <si>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</si>
  <si>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</si>
  <si>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</si>
  <si>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центрам питания ниже 35 кВ (уровень напряжения 0,4 кВ)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</si>
  <si>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</si>
  <si>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</si>
  <si>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</si>
  <si>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демонтирована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</si>
  <si>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</si>
  <si>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</si>
  <si>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</si>
  <si>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</si>
  <si>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</si>
  <si>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</si>
  <si>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</si>
  <si>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</si>
  <si>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</si>
  <si>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</si>
  <si>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п.11 пп.б (абзац 17) ПП РФ №24 от 21.01.2004г.</t>
  </si>
  <si>
    <t>п.11 пп.б (абзац 16,17) ПП РФ №24 от 21.01.2004г.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</si>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</sst>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3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2"/>
      <name val="Times New Roman Cyr"/>
      <family val="1"/>
    </font>
    <font>
      <sz val="10"/>
      <name val="Times New Roman"/>
      <family val="1"/>
    </font>
    <font>
      <u val="single"/>
      <sz val="10"/>
      <name val="MS Sans Serif"/>
      <family val="2"/>
    </font>
    <font>
      <sz val="14"/>
      <name val="Times New Roman Cyr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ill="1" applyBorder="1" applyAlignment="1" applyProtection="1">
      <alignment horizontal="center"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1" fillId="34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2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6" fillId="0" borderId="10" xfId="0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top"/>
      <protection/>
    </xf>
    <xf numFmtId="0" fontId="12" fillId="0" borderId="12" xfId="0" applyFont="1" applyBorder="1" applyAlignment="1">
      <alignment wrapText="1"/>
    </xf>
    <xf numFmtId="0" fontId="12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7" fillId="35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6"/>
  <sheetViews>
    <sheetView tabSelected="1" zoomScale="120" zoomScaleNormal="120" zoomScalePageLayoutView="0" workbookViewId="0" topLeftCell="A1">
      <selection activeCell="A2" sqref="A2:C2"/>
    </sheetView>
  </sheetViews>
  <sheetFormatPr defaultColWidth="9.140625" defaultRowHeight="12.75"/>
  <cols>
    <col min="1" max="1" width="12.00390625" style="23" customWidth="1"/>
    <col min="2" max="2" width="76.8515625" style="24" customWidth="1"/>
    <col min="3" max="3" width="36.57421875" style="24" customWidth="1"/>
    <col min="4" max="16384" width="9.140625" style="24" customWidth="1"/>
  </cols>
  <sheetData>
    <row r="1" ht="24" customHeight="1">
      <c r="C1" s="44" t="s">
        <v>503</v>
      </c>
    </row>
    <row r="2" spans="1:3" ht="50.25" customHeight="1">
      <c r="A2" s="45" t="s">
        <v>488</v>
      </c>
      <c r="B2" s="45"/>
      <c r="C2" s="45"/>
    </row>
    <row r="3" spans="1:3" s="43" customFormat="1" ht="45" customHeight="1">
      <c r="A3" s="25" t="s">
        <v>0</v>
      </c>
      <c r="B3" s="25" t="s">
        <v>1</v>
      </c>
      <c r="C3" s="26" t="s">
        <v>481</v>
      </c>
    </row>
    <row r="4" spans="1:3" s="43" customFormat="1" ht="15" customHeight="1">
      <c r="A4" s="25"/>
      <c r="B4" s="27"/>
      <c r="C4" s="26"/>
    </row>
    <row r="5" spans="1:3" ht="12.75" customHeight="1">
      <c r="A5" s="28">
        <v>1</v>
      </c>
      <c r="B5" s="29" t="s">
        <v>3</v>
      </c>
      <c r="C5" s="30">
        <v>36.6</v>
      </c>
    </row>
    <row r="6" spans="1:3" ht="12.75" customHeight="1">
      <c r="A6" s="28">
        <v>2</v>
      </c>
      <c r="B6" s="29" t="s">
        <v>482</v>
      </c>
      <c r="C6" s="30" t="s">
        <v>4</v>
      </c>
    </row>
    <row r="7" spans="1:3" ht="12.75" customHeight="1">
      <c r="A7" s="28">
        <v>3</v>
      </c>
      <c r="B7" s="29" t="s">
        <v>5</v>
      </c>
      <c r="C7" s="30">
        <f>65.535-15</f>
        <v>50.535</v>
      </c>
    </row>
    <row r="8" spans="1:3" ht="12.75" customHeight="1">
      <c r="A8" s="28">
        <v>4</v>
      </c>
      <c r="B8" s="31" t="s">
        <v>6</v>
      </c>
      <c r="C8" s="30" t="s">
        <v>4</v>
      </c>
    </row>
    <row r="9" spans="1:3" ht="12.75" customHeight="1">
      <c r="A9" s="28">
        <v>5</v>
      </c>
      <c r="B9" s="31" t="s">
        <v>483</v>
      </c>
      <c r="C9" s="30" t="s">
        <v>4</v>
      </c>
    </row>
    <row r="10" spans="1:3" ht="12.75">
      <c r="A10" s="28">
        <v>6</v>
      </c>
      <c r="B10" s="32" t="s">
        <v>7</v>
      </c>
      <c r="C10" s="30" t="s">
        <v>4</v>
      </c>
    </row>
    <row r="11" spans="1:3" ht="12.75">
      <c r="A11" s="28">
        <v>7</v>
      </c>
      <c r="B11" s="32" t="s">
        <v>8</v>
      </c>
      <c r="C11" s="30">
        <f>199-109-1.5</f>
        <v>88.5</v>
      </c>
    </row>
    <row r="12" spans="1:3" ht="12.75">
      <c r="A12" s="28">
        <v>8</v>
      </c>
      <c r="B12" s="33" t="s">
        <v>9</v>
      </c>
      <c r="C12" s="30">
        <f>109.2-5-6-30-5-5-15</f>
        <v>43.2</v>
      </c>
    </row>
    <row r="13" spans="1:3" ht="12.75" customHeight="1">
      <c r="A13" s="28">
        <v>9</v>
      </c>
      <c r="B13" s="31" t="s">
        <v>10</v>
      </c>
      <c r="C13" s="30">
        <f>158.56-15-6-16-15-15</f>
        <v>91.56</v>
      </c>
    </row>
    <row r="14" spans="1:3" ht="12.75" customHeight="1">
      <c r="A14" s="28">
        <v>10</v>
      </c>
      <c r="B14" s="31" t="s">
        <v>11</v>
      </c>
      <c r="C14" s="30">
        <f>113.2-6-10</f>
        <v>97.2</v>
      </c>
    </row>
    <row r="15" spans="1:3" ht="12.75" customHeight="1">
      <c r="A15" s="28">
        <v>11</v>
      </c>
      <c r="B15" s="31" t="s">
        <v>12</v>
      </c>
      <c r="C15" s="30">
        <f>197.615-10-10-40-15</f>
        <v>122.61500000000001</v>
      </c>
    </row>
    <row r="16" spans="1:3" ht="12.75" customHeight="1">
      <c r="A16" s="28">
        <v>12</v>
      </c>
      <c r="B16" s="31" t="s">
        <v>13</v>
      </c>
      <c r="C16" s="30">
        <f>96.6-30</f>
        <v>66.6</v>
      </c>
    </row>
    <row r="17" spans="1:3" ht="12.75">
      <c r="A17" s="28">
        <v>13</v>
      </c>
      <c r="B17" s="32" t="s">
        <v>14</v>
      </c>
      <c r="C17" s="30" t="s">
        <v>4</v>
      </c>
    </row>
    <row r="18" spans="1:3" ht="12.75">
      <c r="A18" s="28">
        <v>14</v>
      </c>
      <c r="B18" s="32" t="s">
        <v>15</v>
      </c>
      <c r="C18" s="30" t="s">
        <v>4</v>
      </c>
    </row>
    <row r="19" spans="1:3" ht="12.75">
      <c r="A19" s="28">
        <v>15</v>
      </c>
      <c r="B19" s="32" t="s">
        <v>16</v>
      </c>
      <c r="C19" s="30" t="s">
        <v>4</v>
      </c>
    </row>
    <row r="20" spans="1:3" ht="12.75">
      <c r="A20" s="28">
        <v>16</v>
      </c>
      <c r="B20" s="32" t="s">
        <v>17</v>
      </c>
      <c r="C20" s="30">
        <v>116.28</v>
      </c>
    </row>
    <row r="21" spans="1:3" ht="12.75" customHeight="1">
      <c r="A21" s="28">
        <v>17</v>
      </c>
      <c r="B21" s="31" t="s">
        <v>18</v>
      </c>
      <c r="C21" s="30" t="s">
        <v>4</v>
      </c>
    </row>
    <row r="22" spans="1:3" ht="12.75">
      <c r="A22" s="28">
        <v>18</v>
      </c>
      <c r="B22" s="32" t="s">
        <v>19</v>
      </c>
      <c r="C22" s="30">
        <f>110.8-60</f>
        <v>50.8</v>
      </c>
    </row>
    <row r="23" spans="1:3" ht="18" customHeight="1">
      <c r="A23" s="28">
        <v>19</v>
      </c>
      <c r="B23" s="31" t="s">
        <v>20</v>
      </c>
      <c r="C23" s="30">
        <v>333.2</v>
      </c>
    </row>
    <row r="24" spans="1:3" ht="18" customHeight="1">
      <c r="A24" s="28">
        <v>20</v>
      </c>
      <c r="B24" s="31" t="s">
        <v>498</v>
      </c>
      <c r="C24" s="30">
        <f>560.7-12-42-5-16-15</f>
        <v>470.70000000000005</v>
      </c>
    </row>
    <row r="25" spans="1:3" ht="18" customHeight="1">
      <c r="A25" s="28">
        <v>21</v>
      </c>
      <c r="B25" s="31" t="s">
        <v>21</v>
      </c>
      <c r="C25" s="30">
        <f>73.0349999999999-5</f>
        <v>68.0349999999999</v>
      </c>
    </row>
    <row r="26" spans="1:3" ht="12.75">
      <c r="A26" s="28">
        <v>22</v>
      </c>
      <c r="B26" s="32" t="s">
        <v>22</v>
      </c>
      <c r="C26" s="30">
        <v>182.24</v>
      </c>
    </row>
    <row r="27" spans="1:3" ht="12.75" customHeight="1">
      <c r="A27" s="28">
        <v>23</v>
      </c>
      <c r="B27" s="31" t="s">
        <v>23</v>
      </c>
      <c r="C27" s="30">
        <f>180.56-15</f>
        <v>165.56</v>
      </c>
    </row>
    <row r="28" spans="1:3" ht="12.75">
      <c r="A28" s="28">
        <v>24</v>
      </c>
      <c r="B28" s="32" t="s">
        <v>24</v>
      </c>
      <c r="C28" s="30">
        <f>256.3-6-10-1.5-10</f>
        <v>228.8</v>
      </c>
    </row>
    <row r="29" spans="1:3" ht="12.75" customHeight="1">
      <c r="A29" s="28">
        <v>25</v>
      </c>
      <c r="B29" s="31" t="s">
        <v>25</v>
      </c>
      <c r="C29" s="30" t="s">
        <v>4</v>
      </c>
    </row>
    <row r="30" spans="1:3" ht="12.75" customHeight="1">
      <c r="A30" s="28">
        <v>26</v>
      </c>
      <c r="B30" s="31" t="s">
        <v>26</v>
      </c>
      <c r="C30" s="30">
        <f>189.4-6</f>
        <v>183.4</v>
      </c>
    </row>
    <row r="31" spans="1:3" ht="15.75" customHeight="1">
      <c r="A31" s="28">
        <v>27</v>
      </c>
      <c r="B31" s="31" t="s">
        <v>27</v>
      </c>
      <c r="C31" s="30">
        <f>275.52-15-15-117-0.5-0.5</f>
        <v>127.51999999999998</v>
      </c>
    </row>
    <row r="32" spans="1:3" ht="12.75" customHeight="1">
      <c r="A32" s="28">
        <v>28</v>
      </c>
      <c r="B32" s="31" t="s">
        <v>28</v>
      </c>
      <c r="C32" s="30" t="s">
        <v>4</v>
      </c>
    </row>
    <row r="33" spans="1:3" ht="12.75">
      <c r="A33" s="28">
        <v>29</v>
      </c>
      <c r="B33" s="32" t="s">
        <v>29</v>
      </c>
      <c r="C33" s="30">
        <f>146.875-50</f>
        <v>96.875</v>
      </c>
    </row>
    <row r="34" spans="1:3" ht="12.75">
      <c r="A34" s="28">
        <v>30</v>
      </c>
      <c r="B34" s="33" t="s">
        <v>30</v>
      </c>
      <c r="C34" s="30">
        <f>50.4899999999997-0.5-8.5-5</f>
        <v>36.4899999999997</v>
      </c>
    </row>
    <row r="35" spans="1:3" ht="12.75" customHeight="1">
      <c r="A35" s="28">
        <v>31</v>
      </c>
      <c r="B35" s="31" t="s">
        <v>31</v>
      </c>
      <c r="C35" s="30">
        <f>213.02-15-115.7-1.5</f>
        <v>80.82000000000001</v>
      </c>
    </row>
    <row r="36" spans="1:3" ht="12.75" customHeight="1">
      <c r="A36" s="28">
        <v>32</v>
      </c>
      <c r="B36" s="31" t="s">
        <v>32</v>
      </c>
      <c r="C36" s="30">
        <f>197.16-5</f>
        <v>192.16</v>
      </c>
    </row>
    <row r="37" spans="1:3" ht="12.75">
      <c r="A37" s="28">
        <v>33</v>
      </c>
      <c r="B37" s="32" t="s">
        <v>33</v>
      </c>
      <c r="C37" s="30" t="s">
        <v>4</v>
      </c>
    </row>
    <row r="38" spans="1:3" ht="12.75">
      <c r="A38" s="28">
        <v>34</v>
      </c>
      <c r="B38" s="32" t="s">
        <v>34</v>
      </c>
      <c r="C38" s="30" t="s">
        <v>4</v>
      </c>
    </row>
    <row r="39" spans="1:3" ht="12.75">
      <c r="A39" s="28">
        <v>35</v>
      </c>
      <c r="B39" s="32" t="s">
        <v>35</v>
      </c>
      <c r="C39" s="30">
        <f>53.75-12.5-30.5</f>
        <v>10.75</v>
      </c>
    </row>
    <row r="40" spans="1:3" ht="12.75" customHeight="1">
      <c r="A40" s="28">
        <v>37</v>
      </c>
      <c r="B40" s="31" t="s">
        <v>36</v>
      </c>
      <c r="C40" s="30">
        <f>80.8-20-15-15</f>
        <v>30.799999999999997</v>
      </c>
    </row>
    <row r="41" spans="1:3" ht="12.75">
      <c r="A41" s="28">
        <v>38</v>
      </c>
      <c r="B41" s="32" t="s">
        <v>37</v>
      </c>
      <c r="C41" s="30">
        <v>108.63</v>
      </c>
    </row>
    <row r="42" spans="1:3" ht="12.75" customHeight="1">
      <c r="A42" s="28">
        <v>39</v>
      </c>
      <c r="B42" s="31" t="s">
        <v>38</v>
      </c>
      <c r="C42" s="30" t="s">
        <v>4</v>
      </c>
    </row>
    <row r="43" spans="1:3" ht="12.75" customHeight="1">
      <c r="A43" s="28">
        <v>40</v>
      </c>
      <c r="B43" s="31" t="s">
        <v>39</v>
      </c>
      <c r="C43" s="30">
        <v>170</v>
      </c>
    </row>
    <row r="44" spans="1:3" ht="12.75" customHeight="1">
      <c r="A44" s="28">
        <v>41</v>
      </c>
      <c r="B44" s="31" t="s">
        <v>40</v>
      </c>
      <c r="C44" s="30">
        <f>189.2-10-5-1-6-15-15-20</f>
        <v>117.19999999999999</v>
      </c>
    </row>
    <row r="45" spans="1:3" ht="12.75">
      <c r="A45" s="28">
        <v>42</v>
      </c>
      <c r="B45" s="33" t="s">
        <v>41</v>
      </c>
      <c r="C45" s="30">
        <v>163.2</v>
      </c>
    </row>
    <row r="46" spans="1:3" ht="12.75" customHeight="1">
      <c r="A46" s="28">
        <v>43</v>
      </c>
      <c r="B46" s="31" t="s">
        <v>42</v>
      </c>
      <c r="C46" s="30" t="s">
        <v>4</v>
      </c>
    </row>
    <row r="47" spans="1:3" ht="15.75" customHeight="1">
      <c r="A47" s="28">
        <v>44</v>
      </c>
      <c r="B47" s="31" t="s">
        <v>43</v>
      </c>
      <c r="C47" s="30">
        <f>105.75-0.25-35-5</f>
        <v>65.5</v>
      </c>
    </row>
    <row r="48" spans="1:3" ht="12.75" customHeight="1">
      <c r="A48" s="28">
        <v>45</v>
      </c>
      <c r="B48" s="31" t="s">
        <v>44</v>
      </c>
      <c r="C48" s="30">
        <v>326.4</v>
      </c>
    </row>
    <row r="49" spans="1:3" ht="12.75" customHeight="1">
      <c r="A49" s="28">
        <v>46</v>
      </c>
      <c r="B49" s="29" t="s">
        <v>45</v>
      </c>
      <c r="C49" s="30">
        <v>311.4</v>
      </c>
    </row>
    <row r="50" spans="1:3" ht="12.75" customHeight="1">
      <c r="A50" s="28">
        <v>47</v>
      </c>
      <c r="B50" s="31" t="s">
        <v>46</v>
      </c>
      <c r="C50" s="30" t="s">
        <v>4</v>
      </c>
    </row>
    <row r="51" spans="1:3" ht="12.75" customHeight="1">
      <c r="A51" s="28">
        <v>48</v>
      </c>
      <c r="B51" s="31" t="s">
        <v>47</v>
      </c>
      <c r="C51" s="30">
        <f>318.39-6-3-6</f>
        <v>303.39</v>
      </c>
    </row>
    <row r="52" spans="1:3" ht="12.75" customHeight="1">
      <c r="A52" s="28">
        <v>49</v>
      </c>
      <c r="B52" s="31" t="s">
        <v>48</v>
      </c>
      <c r="C52" s="30" t="s">
        <v>4</v>
      </c>
    </row>
    <row r="53" spans="1:3" ht="12.75">
      <c r="A53" s="28">
        <v>50</v>
      </c>
      <c r="B53" s="32" t="s">
        <v>49</v>
      </c>
      <c r="C53" s="30">
        <f>48.0399999999997-6-6-15</f>
        <v>21.0399999999997</v>
      </c>
    </row>
    <row r="54" spans="1:3" ht="12.75" customHeight="1">
      <c r="A54" s="28">
        <v>51</v>
      </c>
      <c r="B54" s="31" t="s">
        <v>50</v>
      </c>
      <c r="C54" s="30" t="s">
        <v>4</v>
      </c>
    </row>
    <row r="55" spans="1:3" ht="12.75">
      <c r="A55" s="28">
        <v>52</v>
      </c>
      <c r="B55" s="32" t="s">
        <v>51</v>
      </c>
      <c r="C55" s="30">
        <f>259.279999999999-5-6-7-95</f>
        <v>146.279999999999</v>
      </c>
    </row>
    <row r="56" spans="1:3" ht="12.75">
      <c r="A56" s="28">
        <v>53</v>
      </c>
      <c r="B56" s="32" t="s">
        <v>52</v>
      </c>
      <c r="C56" s="30" t="s">
        <v>4</v>
      </c>
    </row>
    <row r="57" spans="1:3" ht="12.75">
      <c r="A57" s="28">
        <v>54</v>
      </c>
      <c r="B57" s="32" t="s">
        <v>53</v>
      </c>
      <c r="C57" s="30">
        <f>225.2-15-6-15-6-15</f>
        <v>168.2</v>
      </c>
    </row>
    <row r="58" spans="1:3" ht="12.75">
      <c r="A58" s="28">
        <v>55</v>
      </c>
      <c r="B58" s="32" t="s">
        <v>54</v>
      </c>
      <c r="C58" s="30">
        <f>394.959999999999-50-10</f>
        <v>334.959999999999</v>
      </c>
    </row>
    <row r="59" spans="1:3" ht="12.75" customHeight="1">
      <c r="A59" s="28">
        <v>56</v>
      </c>
      <c r="B59" s="31" t="s">
        <v>55</v>
      </c>
      <c r="C59" s="30">
        <v>157.905</v>
      </c>
    </row>
    <row r="60" spans="1:3" ht="12.75" customHeight="1">
      <c r="A60" s="28">
        <v>57</v>
      </c>
      <c r="B60" s="31" t="s">
        <v>56</v>
      </c>
      <c r="C60" s="30" t="s">
        <v>4</v>
      </c>
    </row>
    <row r="61" spans="1:3" ht="12.75">
      <c r="A61" s="28">
        <v>58</v>
      </c>
      <c r="B61" s="32" t="s">
        <v>57</v>
      </c>
      <c r="C61" s="30">
        <f>67.0299999999994-15-10-10-10-5</f>
        <v>17.029999999999404</v>
      </c>
    </row>
    <row r="62" spans="1:3" ht="12.75">
      <c r="A62" s="28">
        <v>59</v>
      </c>
      <c r="B62" s="32" t="s">
        <v>58</v>
      </c>
      <c r="C62" s="30">
        <f>100.4-4-5-15</f>
        <v>76.4</v>
      </c>
    </row>
    <row r="63" spans="1:3" ht="12.75">
      <c r="A63" s="28">
        <v>60</v>
      </c>
      <c r="B63" s="32" t="s">
        <v>484</v>
      </c>
      <c r="C63" s="30" t="s">
        <v>4</v>
      </c>
    </row>
    <row r="64" spans="1:3" ht="12.75">
      <c r="A64" s="28">
        <v>61</v>
      </c>
      <c r="B64" s="32" t="s">
        <v>59</v>
      </c>
      <c r="C64" s="30">
        <v>103.8</v>
      </c>
    </row>
    <row r="65" spans="1:3" ht="12.75" customHeight="1">
      <c r="A65" s="28">
        <v>62</v>
      </c>
      <c r="B65" s="31" t="s">
        <v>60</v>
      </c>
      <c r="C65" s="30" t="s">
        <v>4</v>
      </c>
    </row>
    <row r="66" spans="1:3" ht="12.75" customHeight="1">
      <c r="A66" s="28">
        <v>63</v>
      </c>
      <c r="B66" s="31" t="s">
        <v>61</v>
      </c>
      <c r="C66" s="30" t="s">
        <v>492</v>
      </c>
    </row>
    <row r="67" spans="1:3" ht="12.75">
      <c r="A67" s="28">
        <v>64</v>
      </c>
      <c r="B67" s="32" t="s">
        <v>62</v>
      </c>
      <c r="C67" s="30" t="s">
        <v>4</v>
      </c>
    </row>
    <row r="68" spans="1:3" ht="12.75">
      <c r="A68" s="28">
        <v>65</v>
      </c>
      <c r="B68" s="32" t="s">
        <v>63</v>
      </c>
      <c r="C68" s="30" t="s">
        <v>4</v>
      </c>
    </row>
    <row r="69" spans="1:3" ht="12.75" customHeight="1">
      <c r="A69" s="28">
        <v>66</v>
      </c>
      <c r="B69" s="31" t="s">
        <v>64</v>
      </c>
      <c r="C69" s="30" t="s">
        <v>4</v>
      </c>
    </row>
    <row r="70" spans="1:3" ht="12.75">
      <c r="A70" s="28">
        <v>67</v>
      </c>
      <c r="B70" s="32" t="s">
        <v>65</v>
      </c>
      <c r="C70" s="30">
        <v>106.25</v>
      </c>
    </row>
    <row r="71" spans="1:3" ht="12.75">
      <c r="A71" s="28">
        <v>68</v>
      </c>
      <c r="B71" s="32" t="s">
        <v>66</v>
      </c>
      <c r="C71" s="30">
        <v>146.87999999999937</v>
      </c>
    </row>
    <row r="72" spans="1:3" ht="12.75" customHeight="1">
      <c r="A72" s="28">
        <v>69</v>
      </c>
      <c r="B72" s="31" t="s">
        <v>67</v>
      </c>
      <c r="C72" s="30" t="s">
        <v>4</v>
      </c>
    </row>
    <row r="73" spans="1:3" ht="12.75">
      <c r="A73" s="28">
        <v>70</v>
      </c>
      <c r="B73" s="32" t="s">
        <v>68</v>
      </c>
      <c r="C73" s="30">
        <f>161.5-6-6-15</f>
        <v>134.5</v>
      </c>
    </row>
    <row r="74" spans="1:3" ht="12.75" customHeight="1">
      <c r="A74" s="28">
        <v>71</v>
      </c>
      <c r="B74" s="31" t="s">
        <v>69</v>
      </c>
      <c r="C74" s="30">
        <f>146.8-14-12-6-5-15-10-20</f>
        <v>64.80000000000001</v>
      </c>
    </row>
    <row r="75" spans="1:3" ht="12.75" customHeight="1">
      <c r="A75" s="28">
        <v>72</v>
      </c>
      <c r="B75" s="31" t="s">
        <v>70</v>
      </c>
      <c r="C75" s="30" t="s">
        <v>4</v>
      </c>
    </row>
    <row r="76" spans="1:3" ht="12.75" customHeight="1">
      <c r="A76" s="28">
        <v>73</v>
      </c>
      <c r="B76" s="31" t="s">
        <v>71</v>
      </c>
      <c r="C76" s="30">
        <v>41.67999999999938</v>
      </c>
    </row>
    <row r="77" spans="1:3" ht="12.75" customHeight="1">
      <c r="A77" s="28">
        <v>74</v>
      </c>
      <c r="B77" s="29" t="s">
        <v>72</v>
      </c>
      <c r="C77" s="30">
        <f>336.625-5-15-6-11.5</f>
        <v>299.125</v>
      </c>
    </row>
    <row r="78" spans="1:3" ht="12.75">
      <c r="A78" s="28">
        <v>75</v>
      </c>
      <c r="B78" s="32" t="s">
        <v>73</v>
      </c>
      <c r="C78" s="30">
        <f>132.6-8-10-12</f>
        <v>102.6</v>
      </c>
    </row>
    <row r="79" spans="1:3" ht="12.75">
      <c r="A79" s="28">
        <v>76</v>
      </c>
      <c r="B79" s="32" t="s">
        <v>74</v>
      </c>
      <c r="C79" s="30">
        <f>5-2</f>
        <v>3</v>
      </c>
    </row>
    <row r="80" spans="1:3" ht="12.75">
      <c r="A80" s="28">
        <v>77</v>
      </c>
      <c r="B80" s="32" t="s">
        <v>75</v>
      </c>
      <c r="C80" s="30">
        <v>141.8</v>
      </c>
    </row>
    <row r="81" spans="1:3" ht="12.75" customHeight="1">
      <c r="A81" s="28">
        <v>78</v>
      </c>
      <c r="B81" s="31" t="s">
        <v>76</v>
      </c>
      <c r="C81" s="30">
        <f>156.4-10</f>
        <v>146.4</v>
      </c>
    </row>
    <row r="82" spans="1:3" ht="12.75">
      <c r="A82" s="28">
        <v>79</v>
      </c>
      <c r="B82" s="32" t="s">
        <v>77</v>
      </c>
      <c r="C82" s="30">
        <f>73.1600000000003-6-10-5</f>
        <v>52.160000000000295</v>
      </c>
    </row>
    <row r="83" spans="1:3" ht="12.75">
      <c r="A83" s="28">
        <v>80</v>
      </c>
      <c r="B83" s="32" t="s">
        <v>78</v>
      </c>
      <c r="C83" s="30" t="s">
        <v>4</v>
      </c>
    </row>
    <row r="84" spans="1:3" ht="12.75">
      <c r="A84" s="28">
        <v>81</v>
      </c>
      <c r="B84" s="32" t="s">
        <v>79</v>
      </c>
      <c r="C84" s="30">
        <f>60.2200000000006-5-5-6-3-7-15</f>
        <v>19.220000000000603</v>
      </c>
    </row>
    <row r="85" spans="1:3" ht="12.75" customHeight="1">
      <c r="A85" s="28">
        <v>82</v>
      </c>
      <c r="B85" s="31" t="s">
        <v>80</v>
      </c>
      <c r="C85" s="30">
        <v>218.8</v>
      </c>
    </row>
    <row r="86" spans="1:3" ht="12.75" customHeight="1">
      <c r="A86" s="28">
        <v>83</v>
      </c>
      <c r="B86" s="31" t="s">
        <v>81</v>
      </c>
      <c r="C86" s="30" t="s">
        <v>4</v>
      </c>
    </row>
    <row r="87" spans="1:3" ht="12.75" customHeight="1">
      <c r="A87" s="28">
        <v>84</v>
      </c>
      <c r="B87" s="31" t="s">
        <v>82</v>
      </c>
      <c r="C87" s="30">
        <v>310.59</v>
      </c>
    </row>
    <row r="88" spans="1:3" ht="12.75" customHeight="1">
      <c r="A88" s="28">
        <v>85</v>
      </c>
      <c r="B88" s="31" t="s">
        <v>83</v>
      </c>
      <c r="C88" s="30">
        <f>200.9-1-20-6-10-6-15-5-15</f>
        <v>122.9</v>
      </c>
    </row>
    <row r="89" spans="1:3" ht="12.75" customHeight="1">
      <c r="A89" s="28">
        <v>86</v>
      </c>
      <c r="B89" s="31" t="s">
        <v>84</v>
      </c>
      <c r="C89" s="30">
        <f>241.8-5</f>
        <v>236.8</v>
      </c>
    </row>
    <row r="90" spans="1:3" ht="12.75">
      <c r="A90" s="28">
        <v>87</v>
      </c>
      <c r="B90" s="33" t="s">
        <v>85</v>
      </c>
      <c r="C90" s="30" t="s">
        <v>4</v>
      </c>
    </row>
    <row r="91" spans="1:3" ht="12.75">
      <c r="A91" s="28">
        <v>88</v>
      </c>
      <c r="B91" s="33" t="s">
        <v>86</v>
      </c>
      <c r="C91" s="30" t="s">
        <v>4</v>
      </c>
    </row>
    <row r="92" spans="1:3" ht="12.75">
      <c r="A92" s="28">
        <v>89</v>
      </c>
      <c r="B92" s="33" t="s">
        <v>87</v>
      </c>
      <c r="C92" s="30">
        <v>152.32000000000062</v>
      </c>
    </row>
    <row r="93" spans="1:3" ht="12.75" customHeight="1">
      <c r="A93" s="28">
        <v>90</v>
      </c>
      <c r="B93" s="31" t="s">
        <v>88</v>
      </c>
      <c r="C93" s="30">
        <f>94.3600000000003-10-10-20-1.5-5-10-6-15-17</f>
        <v>-0.13999999999970214</v>
      </c>
    </row>
    <row r="94" spans="1:3" ht="12.75">
      <c r="A94" s="28">
        <v>91</v>
      </c>
      <c r="B94" s="32" t="s">
        <v>89</v>
      </c>
      <c r="C94" s="30">
        <v>184.7475</v>
      </c>
    </row>
    <row r="95" spans="1:3" ht="12.75" customHeight="1">
      <c r="A95" s="28">
        <v>92</v>
      </c>
      <c r="B95" s="31" t="s">
        <v>90</v>
      </c>
      <c r="C95" s="30">
        <f>331.799999999999-10-5-6-6</f>
        <v>304.799999999999</v>
      </c>
    </row>
    <row r="96" spans="1:3" ht="12.75">
      <c r="A96" s="28">
        <v>93</v>
      </c>
      <c r="B96" s="32" t="s">
        <v>91</v>
      </c>
      <c r="C96" s="30">
        <f>128.520000000001-5-15-15</f>
        <v>93.520000000001</v>
      </c>
    </row>
    <row r="97" spans="1:3" ht="12.75" customHeight="1">
      <c r="A97" s="28">
        <v>94</v>
      </c>
      <c r="B97" s="31" t="s">
        <v>92</v>
      </c>
      <c r="C97" s="30">
        <f>176.76-90-15</f>
        <v>71.75999999999999</v>
      </c>
    </row>
    <row r="98" spans="1:3" ht="12.75">
      <c r="A98" s="28">
        <v>95</v>
      </c>
      <c r="B98" s="32" t="s">
        <v>93</v>
      </c>
      <c r="C98" s="30" t="s">
        <v>4</v>
      </c>
    </row>
    <row r="99" spans="1:3" ht="12.75">
      <c r="A99" s="28">
        <v>96</v>
      </c>
      <c r="B99" s="33" t="s">
        <v>94</v>
      </c>
      <c r="C99" s="30">
        <v>204</v>
      </c>
    </row>
    <row r="100" spans="1:3" ht="12.75" customHeight="1">
      <c r="A100" s="28">
        <v>97</v>
      </c>
      <c r="B100" s="31" t="s">
        <v>95</v>
      </c>
      <c r="C100" s="30">
        <v>226.19999999999845</v>
      </c>
    </row>
    <row r="101" spans="1:3" ht="12.75" customHeight="1">
      <c r="A101" s="28">
        <v>98</v>
      </c>
      <c r="B101" s="31" t="s">
        <v>96</v>
      </c>
      <c r="C101" s="30">
        <v>311.65499999999935</v>
      </c>
    </row>
    <row r="102" spans="1:3" ht="12.75">
      <c r="A102" s="28">
        <v>99</v>
      </c>
      <c r="B102" s="32" t="s">
        <v>97</v>
      </c>
      <c r="C102" s="30">
        <v>211</v>
      </c>
    </row>
    <row r="103" spans="1:3" ht="12.75" customHeight="1">
      <c r="A103" s="28">
        <v>100</v>
      </c>
      <c r="B103" s="31" t="s">
        <v>98</v>
      </c>
      <c r="C103" s="30">
        <f>214.909999999999</f>
        <v>214.909999999999</v>
      </c>
    </row>
    <row r="104" spans="1:3" ht="12.75" customHeight="1">
      <c r="A104" s="28">
        <v>101</v>
      </c>
      <c r="B104" s="31" t="s">
        <v>99</v>
      </c>
      <c r="C104" s="30">
        <v>274</v>
      </c>
    </row>
    <row r="105" spans="1:3" ht="12.75">
      <c r="A105" s="28">
        <v>102</v>
      </c>
      <c r="B105" s="32" t="s">
        <v>100</v>
      </c>
      <c r="C105" s="30">
        <f>61.1599999999988-25</f>
        <v>36.1599999999988</v>
      </c>
    </row>
    <row r="106" spans="1:3" ht="12.75">
      <c r="A106" s="28">
        <v>103</v>
      </c>
      <c r="B106" s="32" t="s">
        <v>101</v>
      </c>
      <c r="C106" s="30">
        <f>161.6-5-10-1.5-5</f>
        <v>140.1</v>
      </c>
    </row>
    <row r="107" spans="1:3" ht="12.75">
      <c r="A107" s="28">
        <v>104</v>
      </c>
      <c r="B107" s="31" t="s">
        <v>485</v>
      </c>
      <c r="C107" s="30" t="s">
        <v>492</v>
      </c>
    </row>
    <row r="108" spans="1:3" ht="12.75" customHeight="1">
      <c r="A108" s="28">
        <v>105</v>
      </c>
      <c r="B108" s="31" t="s">
        <v>102</v>
      </c>
      <c r="C108" s="30" t="s">
        <v>4</v>
      </c>
    </row>
    <row r="109" spans="1:3" ht="12.75">
      <c r="A109" s="28">
        <v>106</v>
      </c>
      <c r="B109" s="32" t="s">
        <v>103</v>
      </c>
      <c r="C109" s="30" t="s">
        <v>4</v>
      </c>
    </row>
    <row r="110" spans="1:3" ht="12.75">
      <c r="A110" s="28">
        <v>107</v>
      </c>
      <c r="B110" s="32" t="s">
        <v>104</v>
      </c>
      <c r="C110" s="30">
        <f>231.16-15-15-15</f>
        <v>186.16</v>
      </c>
    </row>
    <row r="111" spans="1:3" ht="12.75">
      <c r="A111" s="28">
        <v>108</v>
      </c>
      <c r="B111" s="32" t="s">
        <v>105</v>
      </c>
      <c r="C111" s="30">
        <f>108.629999999999-6</f>
        <v>102.629999999999</v>
      </c>
    </row>
    <row r="112" spans="1:3" ht="12.75">
      <c r="A112" s="28">
        <v>109</v>
      </c>
      <c r="B112" s="33" t="s">
        <v>106</v>
      </c>
      <c r="C112" s="30" t="s">
        <v>4</v>
      </c>
    </row>
    <row r="113" spans="1:3" ht="12.75">
      <c r="A113" s="28">
        <v>110</v>
      </c>
      <c r="B113" s="32" t="s">
        <v>107</v>
      </c>
      <c r="C113" s="30" t="s">
        <v>4</v>
      </c>
    </row>
    <row r="114" spans="1:3" ht="12.75">
      <c r="A114" s="28">
        <v>111</v>
      </c>
      <c r="B114" s="32" t="s">
        <v>108</v>
      </c>
      <c r="C114" s="30">
        <f>65.7700000000012-1.5-1.5</f>
        <v>62.770000000001204</v>
      </c>
    </row>
    <row r="115" spans="1:3" ht="12.75" customHeight="1">
      <c r="A115" s="28">
        <v>112</v>
      </c>
      <c r="B115" s="31" t="s">
        <v>109</v>
      </c>
      <c r="C115" s="30">
        <v>132.12</v>
      </c>
    </row>
    <row r="116" spans="1:3" ht="12.75">
      <c r="A116" s="28">
        <v>113</v>
      </c>
      <c r="B116" s="32" t="s">
        <v>110</v>
      </c>
      <c r="C116" s="30">
        <v>82.75999999999878</v>
      </c>
    </row>
    <row r="117" spans="1:3" ht="12.75">
      <c r="A117" s="28">
        <v>114</v>
      </c>
      <c r="B117" s="32" t="s">
        <v>111</v>
      </c>
      <c r="C117" s="30">
        <v>121.125</v>
      </c>
    </row>
    <row r="118" spans="1:3" ht="12.75">
      <c r="A118" s="28">
        <v>115</v>
      </c>
      <c r="B118" s="32" t="s">
        <v>112</v>
      </c>
      <c r="C118" s="30">
        <f>71.48-12-4-5-6-2.5-3.5-10</f>
        <v>28.480000000000004</v>
      </c>
    </row>
    <row r="119" spans="1:3" ht="12.75" customHeight="1">
      <c r="A119" s="28">
        <v>116</v>
      </c>
      <c r="B119" s="31" t="s">
        <v>113</v>
      </c>
      <c r="C119" s="30">
        <f>251.345000000001-100-30-10</f>
        <v>111.345000000001</v>
      </c>
    </row>
    <row r="120" spans="1:3" ht="12.75" customHeight="1">
      <c r="A120" s="28">
        <v>117</v>
      </c>
      <c r="B120" s="31" t="s">
        <v>114</v>
      </c>
      <c r="C120" s="30">
        <f>299.359999999999-96</f>
        <v>203.359999999999</v>
      </c>
    </row>
    <row r="121" spans="1:3" ht="12.75" customHeight="1">
      <c r="A121" s="28">
        <v>118</v>
      </c>
      <c r="B121" s="31" t="s">
        <v>115</v>
      </c>
      <c r="C121" s="30" t="s">
        <v>4</v>
      </c>
    </row>
    <row r="122" spans="1:3" ht="12.75">
      <c r="A122" s="28">
        <v>119</v>
      </c>
      <c r="B122" s="32" t="s">
        <v>116</v>
      </c>
      <c r="C122" s="30">
        <f>222.479999999999-5</f>
        <v>217.479999999999</v>
      </c>
    </row>
    <row r="123" spans="1:3" ht="12.75" customHeight="1">
      <c r="A123" s="28">
        <v>120</v>
      </c>
      <c r="B123" s="31" t="s">
        <v>117</v>
      </c>
      <c r="C123" s="30">
        <v>137.7</v>
      </c>
    </row>
    <row r="124" spans="1:3" ht="12.75">
      <c r="A124" s="28">
        <v>121</v>
      </c>
      <c r="B124" s="32" t="s">
        <v>118</v>
      </c>
      <c r="C124" s="30">
        <f>102.85-5-31.2-5-11-3-3-3</f>
        <v>41.64999999999999</v>
      </c>
    </row>
    <row r="125" spans="1:3" ht="12.75" customHeight="1">
      <c r="A125" s="28">
        <v>122</v>
      </c>
      <c r="B125" s="31" t="s">
        <v>119</v>
      </c>
      <c r="C125" s="30">
        <f>390.5-15-10-6.25-15-5</f>
        <v>339.25</v>
      </c>
    </row>
    <row r="126" spans="1:3" ht="12.75">
      <c r="A126" s="28">
        <v>123</v>
      </c>
      <c r="B126" s="32" t="s">
        <v>120</v>
      </c>
      <c r="C126" s="30" t="s">
        <v>492</v>
      </c>
    </row>
    <row r="127" spans="1:3" ht="12.75">
      <c r="A127" s="28">
        <v>124</v>
      </c>
      <c r="B127" s="33" t="s">
        <v>121</v>
      </c>
      <c r="C127" s="30" t="s">
        <v>4</v>
      </c>
    </row>
    <row r="128" spans="1:3" ht="12.75">
      <c r="A128" s="28">
        <v>125</v>
      </c>
      <c r="B128" s="33" t="s">
        <v>122</v>
      </c>
      <c r="C128" s="30" t="s">
        <v>492</v>
      </c>
    </row>
    <row r="129" spans="1:3" ht="12.75" customHeight="1">
      <c r="A129" s="28">
        <v>126</v>
      </c>
      <c r="B129" s="29" t="s">
        <v>123</v>
      </c>
      <c r="C129" s="30" t="s">
        <v>4</v>
      </c>
    </row>
    <row r="130" spans="1:3" ht="12.75" customHeight="1">
      <c r="A130" s="28">
        <v>127</v>
      </c>
      <c r="B130" s="31" t="s">
        <v>124</v>
      </c>
      <c r="C130" s="30">
        <f>72.2-0.75-5-6-0.25</f>
        <v>60.2</v>
      </c>
    </row>
    <row r="131" spans="1:3" ht="12.75" customHeight="1">
      <c r="A131" s="28">
        <v>128</v>
      </c>
      <c r="B131" s="31" t="s">
        <v>125</v>
      </c>
      <c r="C131" s="30">
        <f>203.2-75-6-3</f>
        <v>119.19999999999999</v>
      </c>
    </row>
    <row r="132" spans="1:3" ht="12.75">
      <c r="A132" s="28">
        <v>129</v>
      </c>
      <c r="B132" s="32" t="s">
        <v>126</v>
      </c>
      <c r="C132" s="30" t="s">
        <v>4</v>
      </c>
    </row>
    <row r="133" spans="1:3" ht="12.75" customHeight="1">
      <c r="A133" s="28">
        <v>130</v>
      </c>
      <c r="B133" s="31" t="s">
        <v>127</v>
      </c>
      <c r="C133" s="30" t="s">
        <v>4</v>
      </c>
    </row>
    <row r="134" spans="1:3" ht="12.75">
      <c r="A134" s="28">
        <v>131</v>
      </c>
      <c r="B134" s="32" t="s">
        <v>128</v>
      </c>
      <c r="C134" s="30" t="s">
        <v>4</v>
      </c>
    </row>
    <row r="135" spans="1:3" ht="12.75">
      <c r="A135" s="28">
        <v>132</v>
      </c>
      <c r="B135" s="33" t="s">
        <v>129</v>
      </c>
      <c r="C135" s="30">
        <f>62.5599999999988-15-15-3-0.25</f>
        <v>29.3099999999988</v>
      </c>
    </row>
    <row r="136" spans="1:3" ht="12.75">
      <c r="A136" s="28">
        <v>133</v>
      </c>
      <c r="B136" s="32" t="s">
        <v>130</v>
      </c>
      <c r="C136" s="30">
        <v>204</v>
      </c>
    </row>
    <row r="137" spans="1:3" ht="12.75" customHeight="1">
      <c r="A137" s="28">
        <v>134</v>
      </c>
      <c r="B137" s="29" t="s">
        <v>131</v>
      </c>
      <c r="C137" s="30">
        <f>275.36-1.5</f>
        <v>273.86</v>
      </c>
    </row>
    <row r="138" spans="1:3" ht="12.75" customHeight="1">
      <c r="A138" s="28">
        <v>135</v>
      </c>
      <c r="B138" s="29" t="s">
        <v>132</v>
      </c>
      <c r="C138" s="30">
        <v>390.9150000000012</v>
      </c>
    </row>
    <row r="139" spans="1:3" ht="12.75" customHeight="1">
      <c r="A139" s="28">
        <v>136</v>
      </c>
      <c r="B139" s="29" t="s">
        <v>133</v>
      </c>
      <c r="C139" s="30" t="s">
        <v>4</v>
      </c>
    </row>
    <row r="140" spans="1:3" ht="12.75">
      <c r="A140" s="28">
        <v>137</v>
      </c>
      <c r="B140" s="33" t="s">
        <v>134</v>
      </c>
      <c r="C140" s="30">
        <f>151-10-15-5</f>
        <v>121</v>
      </c>
    </row>
    <row r="141" spans="1:3" ht="21.75" customHeight="1">
      <c r="A141" s="28">
        <v>138</v>
      </c>
      <c r="B141" s="33" t="s">
        <v>135</v>
      </c>
      <c r="C141" s="30">
        <f>39.9700000000006-15</f>
        <v>24.970000000000603</v>
      </c>
    </row>
    <row r="142" spans="1:3" ht="12.75">
      <c r="A142" s="28">
        <v>139</v>
      </c>
      <c r="B142" s="33" t="s">
        <v>136</v>
      </c>
      <c r="C142" s="30" t="s">
        <v>4</v>
      </c>
    </row>
    <row r="143" spans="1:3" ht="12.75">
      <c r="A143" s="28">
        <v>140</v>
      </c>
      <c r="B143" s="33" t="s">
        <v>137</v>
      </c>
      <c r="C143" s="30" t="s">
        <v>4</v>
      </c>
    </row>
    <row r="144" spans="1:3" ht="12.75">
      <c r="A144" s="28">
        <v>141</v>
      </c>
      <c r="B144" s="33" t="s">
        <v>138</v>
      </c>
      <c r="C144" s="30">
        <f>107.625-10-0.25-1</f>
        <v>96.375</v>
      </c>
    </row>
    <row r="145" spans="1:3" ht="12.75" customHeight="1">
      <c r="A145" s="28">
        <v>142</v>
      </c>
      <c r="B145" s="31" t="s">
        <v>139</v>
      </c>
      <c r="C145" s="30">
        <f>275.429999999999-15-5-6-5-5-15-15</f>
        <v>209.42999999999898</v>
      </c>
    </row>
    <row r="146" spans="1:3" ht="12.75">
      <c r="A146" s="28">
        <v>143</v>
      </c>
      <c r="B146" s="33" t="s">
        <v>140</v>
      </c>
      <c r="C146" s="30">
        <f>66.5-15</f>
        <v>51.5</v>
      </c>
    </row>
    <row r="147" spans="1:3" ht="12.75">
      <c r="A147" s="28">
        <v>144</v>
      </c>
      <c r="B147" s="33" t="s">
        <v>141</v>
      </c>
      <c r="C147" s="30">
        <f>147.4-6-5</f>
        <v>136.4</v>
      </c>
    </row>
    <row r="148" spans="1:3" ht="12.75">
      <c r="A148" s="28">
        <v>145</v>
      </c>
      <c r="B148" s="33" t="s">
        <v>142</v>
      </c>
      <c r="C148" s="30">
        <f>63.625-6-6-15</f>
        <v>36.625</v>
      </c>
    </row>
    <row r="149" spans="1:3" ht="12.75" customHeight="1">
      <c r="A149" s="28">
        <v>146</v>
      </c>
      <c r="B149" s="31" t="s">
        <v>143</v>
      </c>
      <c r="C149" s="30" t="s">
        <v>4</v>
      </c>
    </row>
    <row r="150" spans="1:3" ht="12.75" customHeight="1">
      <c r="A150" s="28">
        <v>147</v>
      </c>
      <c r="B150" s="31" t="s">
        <v>144</v>
      </c>
      <c r="C150" s="30" t="s">
        <v>4</v>
      </c>
    </row>
    <row r="151" spans="1:3" ht="12.75" customHeight="1">
      <c r="A151" s="28">
        <v>148</v>
      </c>
      <c r="B151" s="31" t="s">
        <v>145</v>
      </c>
      <c r="C151" s="30">
        <f>246.080000000001-10-0.5-15-1</f>
        <v>219.580000000001</v>
      </c>
    </row>
    <row r="152" spans="1:3" ht="12.75">
      <c r="A152" s="28">
        <v>149</v>
      </c>
      <c r="B152" s="33" t="s">
        <v>146</v>
      </c>
      <c r="C152" s="30">
        <v>306</v>
      </c>
    </row>
    <row r="153" spans="1:3" ht="12.75">
      <c r="A153" s="28">
        <v>150</v>
      </c>
      <c r="B153" s="33" t="s">
        <v>147</v>
      </c>
      <c r="C153" s="30">
        <f>141.8-4</f>
        <v>137.8</v>
      </c>
    </row>
    <row r="154" spans="1:3" ht="12.75" customHeight="1">
      <c r="A154" s="28">
        <v>151</v>
      </c>
      <c r="B154" s="29" t="s">
        <v>148</v>
      </c>
      <c r="C154" s="30">
        <f>138.9-4-6-100-3-3</f>
        <v>22.900000000000006</v>
      </c>
    </row>
    <row r="155" spans="1:3" ht="12.75">
      <c r="A155" s="28">
        <v>152</v>
      </c>
      <c r="B155" s="33" t="s">
        <v>149</v>
      </c>
      <c r="C155" s="30">
        <f>71.7899999999989-6</f>
        <v>65.7899999999989</v>
      </c>
    </row>
    <row r="156" spans="1:3" ht="12.75">
      <c r="A156" s="28">
        <v>153</v>
      </c>
      <c r="B156" s="33" t="s">
        <v>150</v>
      </c>
      <c r="C156" s="30">
        <v>118.98</v>
      </c>
    </row>
    <row r="157" spans="1:3" ht="12.75">
      <c r="A157" s="28">
        <v>154</v>
      </c>
      <c r="B157" s="33" t="s">
        <v>151</v>
      </c>
      <c r="C157" s="30">
        <f>68.8-15-15</f>
        <v>38.8</v>
      </c>
    </row>
    <row r="158" spans="1:3" ht="12.75">
      <c r="A158" s="28">
        <v>155</v>
      </c>
      <c r="B158" s="33" t="s">
        <v>152</v>
      </c>
      <c r="C158" s="30">
        <f>141.907500000001-15</f>
        <v>126.907500000001</v>
      </c>
    </row>
    <row r="159" spans="1:3" ht="12.75">
      <c r="A159" s="28">
        <v>156</v>
      </c>
      <c r="B159" s="33" t="s">
        <v>153</v>
      </c>
      <c r="C159" s="30">
        <v>97.33999999999878</v>
      </c>
    </row>
    <row r="160" spans="1:3" ht="12.75">
      <c r="A160" s="28">
        <v>157</v>
      </c>
      <c r="B160" s="33" t="s">
        <v>154</v>
      </c>
      <c r="C160" s="30">
        <f>145-15-5</f>
        <v>125</v>
      </c>
    </row>
    <row r="161" spans="1:3" ht="12.75">
      <c r="A161" s="28">
        <v>158</v>
      </c>
      <c r="B161" s="33" t="s">
        <v>155</v>
      </c>
      <c r="C161" s="30">
        <f>190.102500000001-7</f>
        <v>183.102500000001</v>
      </c>
    </row>
    <row r="162" spans="1:3" ht="12.75" customHeight="1">
      <c r="A162" s="28">
        <v>159</v>
      </c>
      <c r="B162" s="31" t="s">
        <v>156</v>
      </c>
      <c r="C162" s="30" t="s">
        <v>4</v>
      </c>
    </row>
    <row r="163" spans="1:3" ht="12.75">
      <c r="A163" s="28">
        <v>160</v>
      </c>
      <c r="B163" s="33" t="s">
        <v>157</v>
      </c>
      <c r="C163" s="30">
        <v>79.84</v>
      </c>
    </row>
    <row r="164" spans="1:3" ht="12.75">
      <c r="A164" s="28">
        <v>161</v>
      </c>
      <c r="B164" s="33" t="s">
        <v>158</v>
      </c>
      <c r="C164" s="30" t="s">
        <v>4</v>
      </c>
    </row>
    <row r="165" spans="1:3" ht="12.75" customHeight="1">
      <c r="A165" s="28">
        <v>162</v>
      </c>
      <c r="B165" s="29" t="s">
        <v>159</v>
      </c>
      <c r="C165" s="30">
        <f>299.879999999999-18-7-5-12-15-5</f>
        <v>237.87999999999897</v>
      </c>
    </row>
    <row r="166" spans="1:3" ht="12.75">
      <c r="A166" s="28">
        <v>163</v>
      </c>
      <c r="B166" s="33" t="s">
        <v>160</v>
      </c>
      <c r="C166" s="30">
        <f>214.6-6-20-6-15-15</f>
        <v>152.6</v>
      </c>
    </row>
    <row r="167" spans="1:3" ht="12.75" customHeight="1">
      <c r="A167" s="28">
        <v>164</v>
      </c>
      <c r="B167" s="31" t="s">
        <v>161</v>
      </c>
      <c r="C167" s="30" t="s">
        <v>4</v>
      </c>
    </row>
    <row r="168" spans="1:3" ht="12.75" customHeight="1">
      <c r="A168" s="28">
        <v>165</v>
      </c>
      <c r="B168" s="31" t="s">
        <v>162</v>
      </c>
      <c r="C168" s="30">
        <f>151.8-90-20</f>
        <v>41.80000000000001</v>
      </c>
    </row>
    <row r="169" spans="1:3" ht="12.75">
      <c r="A169" s="28">
        <v>166</v>
      </c>
      <c r="B169" s="33" t="s">
        <v>163</v>
      </c>
      <c r="C169" s="30">
        <f>23.5-3-10</f>
        <v>10.5</v>
      </c>
    </row>
    <row r="170" spans="1:3" ht="12.75" customHeight="1">
      <c r="A170" s="28">
        <v>167</v>
      </c>
      <c r="B170" s="34" t="s">
        <v>164</v>
      </c>
      <c r="C170" s="30">
        <f>374.65-75</f>
        <v>299.65</v>
      </c>
    </row>
    <row r="171" spans="1:3" ht="12.75">
      <c r="A171" s="28">
        <v>168</v>
      </c>
      <c r="B171" s="33" t="s">
        <v>165</v>
      </c>
      <c r="C171" s="30">
        <v>38.25</v>
      </c>
    </row>
    <row r="172" spans="1:3" ht="12.75">
      <c r="A172" s="28">
        <v>169</v>
      </c>
      <c r="B172" s="33" t="s">
        <v>166</v>
      </c>
      <c r="C172" s="30">
        <v>152.6</v>
      </c>
    </row>
    <row r="173" spans="1:3" ht="12.75">
      <c r="A173" s="28">
        <v>170</v>
      </c>
      <c r="B173" s="33" t="s">
        <v>167</v>
      </c>
      <c r="C173" s="30">
        <f>348.075-6-75-0.25-5-15</f>
        <v>246.825</v>
      </c>
    </row>
    <row r="174" spans="1:3" ht="12.75">
      <c r="A174" s="28">
        <v>171</v>
      </c>
      <c r="B174" s="33" t="s">
        <v>168</v>
      </c>
      <c r="C174" s="30" t="s">
        <v>4</v>
      </c>
    </row>
    <row r="175" spans="1:3" ht="12.75" customHeight="1">
      <c r="A175" s="28">
        <v>172</v>
      </c>
      <c r="B175" s="29" t="s">
        <v>169</v>
      </c>
      <c r="C175" s="30" t="s">
        <v>4</v>
      </c>
    </row>
    <row r="176" spans="1:3" ht="12.75">
      <c r="A176" s="28">
        <v>173</v>
      </c>
      <c r="B176" s="33" t="s">
        <v>170</v>
      </c>
      <c r="C176" s="30" t="s">
        <v>4</v>
      </c>
    </row>
    <row r="177" spans="1:3" ht="12.75">
      <c r="A177" s="28">
        <v>174</v>
      </c>
      <c r="B177" s="32" t="s">
        <v>171</v>
      </c>
      <c r="C177" s="30">
        <f>67.9999999999999-3-0.25-1</f>
        <v>63.7499999999999</v>
      </c>
    </row>
    <row r="178" spans="1:3" ht="12.75" customHeight="1">
      <c r="A178" s="28">
        <v>175</v>
      </c>
      <c r="B178" s="31" t="s">
        <v>172</v>
      </c>
      <c r="C178" s="30">
        <f>323.114999999999-205</f>
        <v>118.11499999999899</v>
      </c>
    </row>
    <row r="179" spans="1:3" ht="12.75">
      <c r="A179" s="28">
        <v>176</v>
      </c>
      <c r="B179" s="33" t="s">
        <v>173</v>
      </c>
      <c r="C179" s="30" t="s">
        <v>492</v>
      </c>
    </row>
    <row r="180" spans="1:3" ht="12.75" customHeight="1">
      <c r="A180" s="28">
        <v>177</v>
      </c>
      <c r="B180" s="29" t="s">
        <v>174</v>
      </c>
      <c r="C180" s="30" t="s">
        <v>4</v>
      </c>
    </row>
    <row r="181" spans="1:3" ht="12.75">
      <c r="A181" s="28">
        <v>178</v>
      </c>
      <c r="B181" s="33" t="s">
        <v>175</v>
      </c>
      <c r="C181" s="30">
        <f>241.4-15</f>
        <v>226.4</v>
      </c>
    </row>
    <row r="182" spans="1:3" ht="12.75" customHeight="1">
      <c r="A182" s="28">
        <v>179</v>
      </c>
      <c r="B182" s="29" t="s">
        <v>176</v>
      </c>
      <c r="C182" s="30">
        <f>158.065-5-6-6-11-32-5-5-5</f>
        <v>83.065</v>
      </c>
    </row>
    <row r="183" spans="1:3" ht="12.75" customHeight="1">
      <c r="A183" s="28">
        <v>180</v>
      </c>
      <c r="B183" s="29" t="s">
        <v>177</v>
      </c>
      <c r="C183" s="30">
        <v>519.4349999999987</v>
      </c>
    </row>
    <row r="184" spans="1:3" ht="12.75">
      <c r="A184" s="28">
        <v>181</v>
      </c>
      <c r="B184" s="33" t="s">
        <v>178</v>
      </c>
      <c r="C184" s="30" t="s">
        <v>4</v>
      </c>
    </row>
    <row r="185" spans="1:3" ht="12.75" customHeight="1">
      <c r="A185" s="28">
        <v>182</v>
      </c>
      <c r="B185" s="29" t="s">
        <v>179</v>
      </c>
      <c r="C185" s="30">
        <f>186.225-6-10-5-10-25</f>
        <v>130.225</v>
      </c>
    </row>
    <row r="186" spans="1:3" ht="12.75">
      <c r="A186" s="28">
        <v>184</v>
      </c>
      <c r="B186" s="32" t="s">
        <v>180</v>
      </c>
      <c r="C186" s="30">
        <f>285.6-15</f>
        <v>270.6</v>
      </c>
    </row>
    <row r="187" spans="1:3" ht="12.75">
      <c r="A187" s="28">
        <v>186</v>
      </c>
      <c r="B187" s="33" t="s">
        <v>181</v>
      </c>
      <c r="C187" s="30">
        <v>88.815</v>
      </c>
    </row>
    <row r="188" spans="1:3" ht="12.75" customHeight="1">
      <c r="A188" s="28">
        <v>187</v>
      </c>
      <c r="B188" s="31" t="s">
        <v>182</v>
      </c>
      <c r="C188" s="30">
        <f>255-70</f>
        <v>185</v>
      </c>
    </row>
    <row r="189" spans="1:3" ht="12.75">
      <c r="A189" s="28">
        <v>188</v>
      </c>
      <c r="B189" s="33" t="s">
        <v>183</v>
      </c>
      <c r="C189" s="30">
        <v>217.6</v>
      </c>
    </row>
    <row r="190" spans="1:3" ht="12.75">
      <c r="A190" s="28">
        <v>189</v>
      </c>
      <c r="B190" s="33" t="s">
        <v>184</v>
      </c>
      <c r="C190" s="30">
        <v>275.4</v>
      </c>
    </row>
    <row r="191" spans="1:3" ht="12.75" customHeight="1">
      <c r="A191" s="28">
        <v>190</v>
      </c>
      <c r="B191" s="31" t="s">
        <v>185</v>
      </c>
      <c r="C191" s="30">
        <v>67.30000000000064</v>
      </c>
    </row>
    <row r="192" spans="1:3" ht="12.75">
      <c r="A192" s="28">
        <v>191</v>
      </c>
      <c r="B192" s="33" t="s">
        <v>183</v>
      </c>
      <c r="C192" s="30" t="s">
        <v>4</v>
      </c>
    </row>
    <row r="193" spans="1:3" ht="12.75">
      <c r="A193" s="28">
        <v>192</v>
      </c>
      <c r="B193" s="33" t="s">
        <v>186</v>
      </c>
      <c r="C193" s="30">
        <f>99.2799999999994-22</f>
        <v>77.2799999999994</v>
      </c>
    </row>
    <row r="194" spans="1:3" ht="12.75" customHeight="1">
      <c r="A194" s="28">
        <v>193</v>
      </c>
      <c r="B194" s="32" t="str">
        <f>'[1]Трансформатры'!$C$243</f>
        <v>ул. Энгельса угол Трегуляевской</v>
      </c>
      <c r="C194" s="30">
        <f>60.375-7-30-15-6</f>
        <v>2.375</v>
      </c>
    </row>
    <row r="195" spans="1:3" ht="12.75" customHeight="1">
      <c r="A195" s="28">
        <v>194</v>
      </c>
      <c r="B195" s="31" t="s">
        <v>187</v>
      </c>
      <c r="C195" s="30" t="s">
        <v>4</v>
      </c>
    </row>
    <row r="196" spans="1:3" ht="12.75" customHeight="1">
      <c r="A196" s="28">
        <v>195</v>
      </c>
      <c r="B196" s="29" t="s">
        <v>188</v>
      </c>
      <c r="C196" s="30">
        <f>222.2-15</f>
        <v>207.2</v>
      </c>
    </row>
    <row r="197" spans="1:3" ht="12.75">
      <c r="A197" s="28">
        <v>196</v>
      </c>
      <c r="B197" s="33" t="s">
        <v>189</v>
      </c>
      <c r="C197" s="30" t="s">
        <v>4</v>
      </c>
    </row>
    <row r="198" spans="1:3" ht="12.75">
      <c r="A198" s="28">
        <v>197</v>
      </c>
      <c r="B198" s="33" t="s">
        <v>190</v>
      </c>
      <c r="C198" s="30">
        <f>72.5-12-5</f>
        <v>55.5</v>
      </c>
    </row>
    <row r="199" spans="1:3" ht="12.75">
      <c r="A199" s="28">
        <v>198</v>
      </c>
      <c r="B199" s="33" t="s">
        <v>191</v>
      </c>
      <c r="C199" s="30">
        <f>115.71-1.5</f>
        <v>114.21</v>
      </c>
    </row>
    <row r="200" spans="1:3" ht="12.75">
      <c r="A200" s="28">
        <v>199</v>
      </c>
      <c r="B200" s="33" t="s">
        <v>192</v>
      </c>
      <c r="C200" s="30">
        <f>106.777500000001-3-15-5</f>
        <v>83.777500000001</v>
      </c>
    </row>
    <row r="201" spans="1:3" ht="12.75" customHeight="1">
      <c r="A201" s="28">
        <v>200</v>
      </c>
      <c r="B201" s="29" t="s">
        <v>185</v>
      </c>
      <c r="C201" s="30">
        <f>217.6-7-50</f>
        <v>160.6</v>
      </c>
    </row>
    <row r="202" spans="1:3" ht="12.75">
      <c r="A202" s="28">
        <v>201</v>
      </c>
      <c r="B202" s="33" t="s">
        <v>193</v>
      </c>
      <c r="C202" s="30">
        <f>149.940000000001</f>
        <v>149.940000000001</v>
      </c>
    </row>
    <row r="203" spans="1:3" ht="12.75" customHeight="1">
      <c r="A203" s="28">
        <v>202</v>
      </c>
      <c r="B203" s="31" t="s">
        <v>194</v>
      </c>
      <c r="C203" s="30">
        <f>252.4-151</f>
        <v>101.4</v>
      </c>
    </row>
    <row r="204" spans="1:3" ht="12.75">
      <c r="A204" s="28">
        <v>203</v>
      </c>
      <c r="B204" s="33" t="s">
        <v>195</v>
      </c>
      <c r="C204" s="30" t="s">
        <v>4</v>
      </c>
    </row>
    <row r="205" spans="1:3" ht="12.75">
      <c r="A205" s="28">
        <v>204</v>
      </c>
      <c r="B205" s="33" t="s">
        <v>196</v>
      </c>
      <c r="C205" s="30">
        <v>182</v>
      </c>
    </row>
    <row r="206" spans="1:3" ht="12.75" customHeight="1">
      <c r="A206" s="28">
        <v>205</v>
      </c>
      <c r="B206" s="29" t="s">
        <v>197</v>
      </c>
      <c r="C206" s="30">
        <f>215.2-10</f>
        <v>205.2</v>
      </c>
    </row>
    <row r="207" spans="1:3" ht="12.75" customHeight="1">
      <c r="A207" s="28">
        <v>206</v>
      </c>
      <c r="B207" s="31" t="s">
        <v>198</v>
      </c>
      <c r="C207" s="30">
        <f>280.734999999999-30-15</f>
        <v>235.734999999999</v>
      </c>
    </row>
    <row r="208" spans="1:3" ht="12.75" customHeight="1">
      <c r="A208" s="28">
        <v>207</v>
      </c>
      <c r="B208" s="29" t="s">
        <v>199</v>
      </c>
      <c r="C208" s="30" t="s">
        <v>4</v>
      </c>
    </row>
    <row r="209" spans="1:3" ht="12.75" customHeight="1">
      <c r="A209" s="28">
        <v>208</v>
      </c>
      <c r="B209" s="31" t="s">
        <v>200</v>
      </c>
      <c r="C209" s="30">
        <v>291.0350000000026</v>
      </c>
    </row>
    <row r="210" spans="1:3" ht="12.75" customHeight="1">
      <c r="A210" s="28">
        <v>209</v>
      </c>
      <c r="B210" s="31" t="s">
        <v>201</v>
      </c>
      <c r="C210" s="30" t="s">
        <v>4</v>
      </c>
    </row>
    <row r="211" spans="1:3" ht="12.75" customHeight="1">
      <c r="A211" s="28">
        <v>210</v>
      </c>
      <c r="B211" s="31" t="s">
        <v>202</v>
      </c>
      <c r="C211" s="30">
        <f>102.73-3-15</f>
        <v>84.73</v>
      </c>
    </row>
    <row r="212" spans="1:3" ht="12.75" customHeight="1">
      <c r="A212" s="28">
        <v>211</v>
      </c>
      <c r="B212" s="31" t="s">
        <v>203</v>
      </c>
      <c r="C212" s="30">
        <f>184.06-5-0.25-6-4</f>
        <v>168.81</v>
      </c>
    </row>
    <row r="213" spans="1:3" ht="12.75">
      <c r="A213" s="28">
        <v>212</v>
      </c>
      <c r="B213" s="32" t="s">
        <v>204</v>
      </c>
      <c r="C213" s="30">
        <v>72.35</v>
      </c>
    </row>
    <row r="214" spans="1:3" ht="12.75" customHeight="1">
      <c r="A214" s="28">
        <v>213</v>
      </c>
      <c r="B214" s="31" t="s">
        <v>205</v>
      </c>
      <c r="C214" s="30" t="s">
        <v>4</v>
      </c>
    </row>
    <row r="215" spans="1:3" ht="12.75" customHeight="1">
      <c r="A215" s="28">
        <v>214</v>
      </c>
      <c r="B215" s="31" t="s">
        <v>206</v>
      </c>
      <c r="C215" s="30">
        <v>273.10500000000246</v>
      </c>
    </row>
    <row r="216" spans="1:3" ht="12.75" customHeight="1">
      <c r="A216" s="28">
        <v>215</v>
      </c>
      <c r="B216" s="31" t="s">
        <v>207</v>
      </c>
      <c r="C216" s="30">
        <v>56.5</v>
      </c>
    </row>
    <row r="217" spans="1:3" ht="12.75">
      <c r="A217" s="28">
        <v>216</v>
      </c>
      <c r="B217" s="32" t="s">
        <v>208</v>
      </c>
      <c r="C217" s="30">
        <f>59.3199999999975-75</f>
        <v>-15.6800000000025</v>
      </c>
    </row>
    <row r="218" spans="1:3" ht="12.75">
      <c r="A218" s="28">
        <v>217</v>
      </c>
      <c r="B218" s="32" t="s">
        <v>209</v>
      </c>
      <c r="C218" s="30" t="s">
        <v>4</v>
      </c>
    </row>
    <row r="219" spans="1:3" ht="12.75" customHeight="1">
      <c r="A219" s="28">
        <v>218</v>
      </c>
      <c r="B219" s="29" t="s">
        <v>210</v>
      </c>
      <c r="C219" s="30">
        <f>117.105-100</f>
        <v>17.105000000000004</v>
      </c>
    </row>
    <row r="220" spans="1:3" ht="12.75">
      <c r="A220" s="28">
        <v>219</v>
      </c>
      <c r="B220" s="33" t="s">
        <v>211</v>
      </c>
      <c r="C220" s="30">
        <f>275.4-65-6</f>
        <v>204.39999999999998</v>
      </c>
    </row>
    <row r="221" spans="1:3" ht="12.75">
      <c r="A221" s="28">
        <v>220</v>
      </c>
      <c r="B221" s="33" t="s">
        <v>212</v>
      </c>
      <c r="C221" s="30">
        <f>214.880000000002-5-6-5-163.5-15</f>
        <v>20.380000000002013</v>
      </c>
    </row>
    <row r="222" spans="1:3" ht="12.75">
      <c r="A222" s="28">
        <v>222</v>
      </c>
      <c r="B222" s="33" t="s">
        <v>213</v>
      </c>
      <c r="C222" s="30">
        <v>117.80999999999877</v>
      </c>
    </row>
    <row r="223" spans="1:3" ht="12.75">
      <c r="A223" s="28">
        <v>223</v>
      </c>
      <c r="B223" s="33" t="s">
        <v>214</v>
      </c>
      <c r="C223" s="30">
        <f>102-5-8-6-1.5-10-7-15</f>
        <v>49.5</v>
      </c>
    </row>
    <row r="224" spans="1:3" ht="12.75" customHeight="1">
      <c r="A224" s="28">
        <v>224</v>
      </c>
      <c r="B224" s="29" t="s">
        <v>215</v>
      </c>
      <c r="C224" s="30">
        <f>169.96-15-15-29</f>
        <v>110.96000000000001</v>
      </c>
    </row>
    <row r="225" spans="1:3" ht="12.75" customHeight="1">
      <c r="A225" s="28">
        <v>225</v>
      </c>
      <c r="B225" s="31" t="s">
        <v>216</v>
      </c>
      <c r="C225" s="30">
        <v>210.78</v>
      </c>
    </row>
    <row r="226" spans="1:3" ht="12.75" customHeight="1">
      <c r="A226" s="28">
        <v>226</v>
      </c>
      <c r="B226" s="31" t="s">
        <v>217</v>
      </c>
      <c r="C226" s="30">
        <v>309.28</v>
      </c>
    </row>
    <row r="227" spans="1:3" ht="12.75" customHeight="1">
      <c r="A227" s="28">
        <v>227</v>
      </c>
      <c r="B227" s="31" t="s">
        <v>218</v>
      </c>
      <c r="C227" s="30">
        <f>147.480000000002-15</f>
        <v>132.480000000002</v>
      </c>
    </row>
    <row r="228" spans="1:3" ht="12.75" customHeight="1">
      <c r="A228" s="28">
        <v>228</v>
      </c>
      <c r="B228" s="31" t="s">
        <v>219</v>
      </c>
      <c r="C228" s="30">
        <v>98.32</v>
      </c>
    </row>
    <row r="229" spans="1:3" ht="12.75">
      <c r="A229" s="28">
        <v>229</v>
      </c>
      <c r="B229" s="33" t="s">
        <v>220</v>
      </c>
      <c r="C229" s="30">
        <f>156.359999999999-35</f>
        <v>121.35999999999899</v>
      </c>
    </row>
    <row r="230" spans="1:3" ht="12.75">
      <c r="A230" s="28">
        <v>230</v>
      </c>
      <c r="B230" s="33" t="s">
        <v>221</v>
      </c>
      <c r="C230" s="30">
        <f>100.5-25</f>
        <v>75.5</v>
      </c>
    </row>
    <row r="231" spans="1:3" ht="12.75" customHeight="1">
      <c r="A231" s="28">
        <v>231</v>
      </c>
      <c r="B231" s="31" t="s">
        <v>222</v>
      </c>
      <c r="C231" s="30">
        <f>65.7200000000002-30</f>
        <v>35.7200000000002</v>
      </c>
    </row>
    <row r="232" spans="1:3" ht="14.25" customHeight="1">
      <c r="A232" s="28">
        <v>232</v>
      </c>
      <c r="B232" s="29" t="s">
        <v>223</v>
      </c>
      <c r="C232" s="30">
        <f>115.105-1-1-11-5</f>
        <v>97.105</v>
      </c>
    </row>
    <row r="233" spans="1:3" ht="12.75" customHeight="1">
      <c r="A233" s="28">
        <v>233</v>
      </c>
      <c r="B233" s="29" t="s">
        <v>224</v>
      </c>
      <c r="C233" s="30">
        <f>164.334999999999-30</f>
        <v>134.334999999999</v>
      </c>
    </row>
    <row r="234" spans="1:3" ht="12.75" customHeight="1">
      <c r="A234" s="28">
        <v>234</v>
      </c>
      <c r="B234" s="29" t="s">
        <v>225</v>
      </c>
      <c r="C234" s="30">
        <v>70.1</v>
      </c>
    </row>
    <row r="235" spans="1:3" ht="12.75" customHeight="1">
      <c r="A235" s="28">
        <v>235</v>
      </c>
      <c r="B235" s="31" t="s">
        <v>226</v>
      </c>
      <c r="C235" s="30">
        <f>108.784999999998-6</f>
        <v>102.784999999998</v>
      </c>
    </row>
    <row r="236" spans="1:3" ht="12.75">
      <c r="A236" s="28">
        <v>236</v>
      </c>
      <c r="B236" s="33" t="s">
        <v>227</v>
      </c>
      <c r="C236" s="30">
        <f>185.377500000001-6-6-6-6-21-5-4-3-3</f>
        <v>125.37750000000099</v>
      </c>
    </row>
    <row r="237" spans="1:3" ht="12.75" customHeight="1">
      <c r="A237" s="28">
        <v>237</v>
      </c>
      <c r="B237" s="29" t="s">
        <v>228</v>
      </c>
      <c r="C237" s="30">
        <f>112.645000000001-30</f>
        <v>82.645000000001</v>
      </c>
    </row>
    <row r="238" spans="1:3" ht="12.75" customHeight="1">
      <c r="A238" s="28">
        <v>238</v>
      </c>
      <c r="B238" s="31" t="s">
        <v>229</v>
      </c>
      <c r="C238" s="30" t="s">
        <v>4</v>
      </c>
    </row>
    <row r="239" spans="1:3" ht="12.75" customHeight="1">
      <c r="A239" s="28">
        <v>239</v>
      </c>
      <c r="B239" s="31" t="s">
        <v>230</v>
      </c>
      <c r="C239" s="30">
        <v>234.5</v>
      </c>
    </row>
    <row r="240" spans="1:3" ht="12.75" customHeight="1">
      <c r="A240" s="28">
        <v>240</v>
      </c>
      <c r="B240" s="31" t="s">
        <v>231</v>
      </c>
      <c r="C240" s="30">
        <f>333.2-15</f>
        <v>318.2</v>
      </c>
    </row>
    <row r="241" spans="1:3" ht="12.75">
      <c r="A241" s="28">
        <v>241</v>
      </c>
      <c r="B241" s="32" t="s">
        <v>232</v>
      </c>
      <c r="C241" s="30">
        <v>207.4</v>
      </c>
    </row>
    <row r="242" spans="1:3" ht="12.75">
      <c r="A242" s="28">
        <v>242</v>
      </c>
      <c r="B242" s="32" t="s">
        <v>233</v>
      </c>
      <c r="C242" s="30">
        <v>291.5</v>
      </c>
    </row>
    <row r="243" spans="1:3" ht="12.75" customHeight="1">
      <c r="A243" s="28">
        <v>243</v>
      </c>
      <c r="B243" s="31" t="s">
        <v>234</v>
      </c>
      <c r="C243" s="30">
        <f>91.4400000000001-14.8</f>
        <v>76.6400000000001</v>
      </c>
    </row>
    <row r="244" spans="1:3" ht="12.75">
      <c r="A244" s="28">
        <v>244</v>
      </c>
      <c r="B244" s="32" t="s">
        <v>235</v>
      </c>
      <c r="C244" s="30">
        <f>103-6-15-1.5-50</f>
        <v>30.5</v>
      </c>
    </row>
    <row r="245" spans="1:3" ht="12.75" customHeight="1">
      <c r="A245" s="28">
        <v>245</v>
      </c>
      <c r="B245" s="31" t="s">
        <v>236</v>
      </c>
      <c r="C245" s="30">
        <f>25.4-15-2</f>
        <v>8.399999999999999</v>
      </c>
    </row>
    <row r="246" spans="1:3" ht="12.75" customHeight="1">
      <c r="A246" s="28">
        <v>246</v>
      </c>
      <c r="B246" s="31" t="s">
        <v>237</v>
      </c>
      <c r="C246" s="30" t="s">
        <v>4</v>
      </c>
    </row>
    <row r="247" spans="1:3" ht="12.75" customHeight="1">
      <c r="A247" s="28">
        <v>247</v>
      </c>
      <c r="B247" s="31" t="s">
        <v>238</v>
      </c>
      <c r="C247" s="30">
        <v>398.8199999999975</v>
      </c>
    </row>
    <row r="248" spans="1:3" ht="12.75" customHeight="1">
      <c r="A248" s="28">
        <v>248</v>
      </c>
      <c r="B248" s="31" t="s">
        <v>239</v>
      </c>
      <c r="C248" s="30">
        <v>16.959999999998814</v>
      </c>
    </row>
    <row r="249" spans="1:3" ht="12.75" customHeight="1">
      <c r="A249" s="28">
        <v>249</v>
      </c>
      <c r="B249" s="29" t="s">
        <v>240</v>
      </c>
      <c r="C249" s="30">
        <v>210.74</v>
      </c>
    </row>
    <row r="250" spans="1:3" ht="12.75">
      <c r="A250" s="28">
        <v>251</v>
      </c>
      <c r="B250" s="33" t="s">
        <v>241</v>
      </c>
      <c r="C250" s="30">
        <f>106.625-15-5-9</f>
        <v>77.625</v>
      </c>
    </row>
    <row r="251" spans="1:3" ht="12.75">
      <c r="A251" s="28">
        <v>252</v>
      </c>
      <c r="B251" s="33" t="s">
        <v>242</v>
      </c>
      <c r="C251" s="30">
        <v>152.31999999999752</v>
      </c>
    </row>
    <row r="252" spans="1:3" ht="12.75" customHeight="1">
      <c r="A252" s="28">
        <v>253</v>
      </c>
      <c r="B252" s="31" t="s">
        <v>243</v>
      </c>
      <c r="C252" s="30">
        <v>434.0699999999988</v>
      </c>
    </row>
    <row r="253" spans="1:3" ht="12.75" customHeight="1">
      <c r="A253" s="28">
        <v>254</v>
      </c>
      <c r="B253" s="31" t="s">
        <v>244</v>
      </c>
      <c r="C253" s="30" t="s">
        <v>4</v>
      </c>
    </row>
    <row r="254" spans="1:3" ht="12.75" customHeight="1">
      <c r="A254" s="28">
        <f>255</f>
        <v>255</v>
      </c>
      <c r="B254" s="31" t="s">
        <v>245</v>
      </c>
      <c r="C254" s="30">
        <f>167.2-6-5-14-5-15-10</f>
        <v>112.19999999999999</v>
      </c>
    </row>
    <row r="255" spans="1:3" ht="12.75" customHeight="1">
      <c r="A255" s="28">
        <v>256</v>
      </c>
      <c r="B255" s="31" t="s">
        <v>246</v>
      </c>
      <c r="C255" s="30">
        <f>125.4-10</f>
        <v>115.4</v>
      </c>
    </row>
    <row r="256" spans="1:3" ht="12.75" customHeight="1">
      <c r="A256" s="28">
        <v>257</v>
      </c>
      <c r="B256" s="31" t="s">
        <v>247</v>
      </c>
      <c r="C256" s="30" t="s">
        <v>4</v>
      </c>
    </row>
    <row r="257" spans="1:3" ht="12.75" customHeight="1">
      <c r="A257" s="28">
        <v>258</v>
      </c>
      <c r="B257" s="31" t="s">
        <v>248</v>
      </c>
      <c r="C257" s="30" t="s">
        <v>4</v>
      </c>
    </row>
    <row r="258" spans="1:3" ht="12.75">
      <c r="A258" s="28">
        <v>259</v>
      </c>
      <c r="B258" s="32" t="s">
        <v>249</v>
      </c>
      <c r="C258" s="30" t="s">
        <v>4</v>
      </c>
    </row>
    <row r="259" spans="1:3" ht="12.75" customHeight="1">
      <c r="A259" s="28">
        <v>260</v>
      </c>
      <c r="B259" s="31" t="s">
        <v>250</v>
      </c>
      <c r="C259" s="30">
        <f>200.52-60</f>
        <v>140.52</v>
      </c>
    </row>
    <row r="260" spans="1:3" ht="12.75" customHeight="1">
      <c r="A260" s="28">
        <v>261</v>
      </c>
      <c r="B260" s="31" t="s">
        <v>251</v>
      </c>
      <c r="C260" s="30">
        <f>239.084999999998-15</f>
        <v>224.084999999998</v>
      </c>
    </row>
    <row r="261" spans="1:3" ht="12.75">
      <c r="A261" s="28">
        <v>262</v>
      </c>
      <c r="B261" s="33" t="s">
        <v>252</v>
      </c>
      <c r="C261" s="30">
        <v>74.9</v>
      </c>
    </row>
    <row r="262" spans="1:3" ht="12.75">
      <c r="A262" s="28">
        <v>263</v>
      </c>
      <c r="B262" s="32" t="s">
        <v>253</v>
      </c>
      <c r="C262" s="30">
        <v>196</v>
      </c>
    </row>
    <row r="263" spans="1:3" ht="12.75" customHeight="1">
      <c r="A263" s="28">
        <v>264</v>
      </c>
      <c r="B263" s="31" t="s">
        <v>254</v>
      </c>
      <c r="C263" s="30">
        <f>129.7-2.5-15</f>
        <v>112.19999999999999</v>
      </c>
    </row>
    <row r="264" spans="1:3" ht="12.75" customHeight="1">
      <c r="A264" s="28">
        <v>265</v>
      </c>
      <c r="B264" s="31" t="s">
        <v>255</v>
      </c>
      <c r="C264" s="30">
        <f>130-15</f>
        <v>115</v>
      </c>
    </row>
    <row r="265" spans="1:3" ht="12.75" customHeight="1">
      <c r="A265" s="28">
        <v>266</v>
      </c>
      <c r="B265" s="31" t="s">
        <v>256</v>
      </c>
      <c r="C265" s="30">
        <f>317.719999999998-15-3-5-5-1.5</f>
        <v>288.219999999998</v>
      </c>
    </row>
    <row r="266" spans="1:3" ht="12.75" customHeight="1">
      <c r="A266" s="28">
        <v>267</v>
      </c>
      <c r="B266" s="31" t="s">
        <v>257</v>
      </c>
      <c r="C266" s="30">
        <f>214.2-15</f>
        <v>199.2</v>
      </c>
    </row>
    <row r="267" spans="1:3" ht="12.75" customHeight="1">
      <c r="A267" s="28">
        <v>268</v>
      </c>
      <c r="B267" s="31" t="s">
        <v>258</v>
      </c>
      <c r="C267" s="30">
        <f>112.625-3-100</f>
        <v>9.625</v>
      </c>
    </row>
    <row r="268" spans="1:3" ht="12.75" customHeight="1">
      <c r="A268" s="28">
        <v>269</v>
      </c>
      <c r="B268" s="31" t="s">
        <v>259</v>
      </c>
      <c r="C268" s="30" t="s">
        <v>4</v>
      </c>
    </row>
    <row r="269" spans="1:3" ht="12.75" customHeight="1">
      <c r="A269" s="28">
        <v>270</v>
      </c>
      <c r="B269" s="31" t="s">
        <v>260</v>
      </c>
      <c r="C269" s="30">
        <f>177.560000000002-65</f>
        <v>112.56000000000199</v>
      </c>
    </row>
    <row r="270" spans="1:3" ht="12.75" customHeight="1">
      <c r="A270" s="28">
        <v>271</v>
      </c>
      <c r="B270" s="29" t="s">
        <v>261</v>
      </c>
      <c r="C270" s="30">
        <v>112.625</v>
      </c>
    </row>
    <row r="271" spans="1:3" ht="12.75">
      <c r="A271" s="28">
        <v>272</v>
      </c>
      <c r="B271" s="29" t="s">
        <v>262</v>
      </c>
      <c r="C271" s="30">
        <v>106.4549999999976</v>
      </c>
    </row>
    <row r="272" spans="1:3" ht="12.75" customHeight="1">
      <c r="A272" s="28">
        <v>273</v>
      </c>
      <c r="B272" s="31" t="s">
        <v>263</v>
      </c>
      <c r="C272" s="30">
        <v>180.26</v>
      </c>
    </row>
    <row r="273" spans="1:3" ht="12.75" customHeight="1">
      <c r="A273" s="28">
        <v>274</v>
      </c>
      <c r="B273" s="31" t="s">
        <v>264</v>
      </c>
      <c r="C273" s="30">
        <v>15.955</v>
      </c>
    </row>
    <row r="274" spans="1:3" ht="12.75">
      <c r="A274" s="28">
        <v>275</v>
      </c>
      <c r="B274" s="32" t="s">
        <v>265</v>
      </c>
      <c r="C274" s="30">
        <f>141.6-20-10-15-15-8</f>
        <v>73.6</v>
      </c>
    </row>
    <row r="275" spans="1:3" ht="12.75">
      <c r="A275" s="28">
        <v>276</v>
      </c>
      <c r="B275" s="33" t="s">
        <v>266</v>
      </c>
      <c r="C275" s="30">
        <v>97.71999999999748</v>
      </c>
    </row>
    <row r="276" spans="1:3" ht="12.75" customHeight="1">
      <c r="A276" s="28">
        <v>277</v>
      </c>
      <c r="B276" s="29" t="s">
        <v>267</v>
      </c>
      <c r="C276" s="30">
        <f>396.269999999998-80</f>
        <v>316.269999999998</v>
      </c>
    </row>
    <row r="277" spans="1:3" ht="12.75" customHeight="1">
      <c r="A277" s="28">
        <v>278</v>
      </c>
      <c r="B277" s="31" t="s">
        <v>268</v>
      </c>
      <c r="C277" s="30">
        <f>166.98-25-80</f>
        <v>61.97999999999999</v>
      </c>
    </row>
    <row r="278" spans="1:3" ht="12.75" customHeight="1">
      <c r="A278" s="28">
        <v>279</v>
      </c>
      <c r="B278" s="31" t="s">
        <v>269</v>
      </c>
      <c r="C278" s="30">
        <v>175.62</v>
      </c>
    </row>
    <row r="279" spans="1:3" ht="12.75" customHeight="1">
      <c r="A279" s="28">
        <v>280</v>
      </c>
      <c r="B279" s="31" t="s">
        <v>270</v>
      </c>
      <c r="C279" s="30">
        <f>265.6-15-70</f>
        <v>180.60000000000002</v>
      </c>
    </row>
    <row r="280" spans="1:3" ht="12.75" customHeight="1">
      <c r="A280" s="28">
        <v>281</v>
      </c>
      <c r="B280" s="31" t="s">
        <v>271</v>
      </c>
      <c r="C280" s="30" t="s">
        <v>4</v>
      </c>
    </row>
    <row r="281" spans="1:3" ht="12.75" customHeight="1">
      <c r="A281" s="28">
        <v>282</v>
      </c>
      <c r="B281" s="29" t="s">
        <v>272</v>
      </c>
      <c r="C281" s="30">
        <v>484.5</v>
      </c>
    </row>
    <row r="282" spans="1:3" ht="12.75">
      <c r="A282" s="28">
        <v>283</v>
      </c>
      <c r="B282" s="33" t="s">
        <v>273</v>
      </c>
      <c r="C282" s="30">
        <v>105.4</v>
      </c>
    </row>
    <row r="283" spans="1:3" ht="12.75">
      <c r="A283" s="28">
        <v>284</v>
      </c>
      <c r="B283" s="33" t="s">
        <v>274</v>
      </c>
      <c r="C283" s="30">
        <f>342.719999999998-4-2.5-1-15</f>
        <v>320.219999999998</v>
      </c>
    </row>
    <row r="284" spans="1:3" ht="12.75" customHeight="1">
      <c r="A284" s="28">
        <v>285</v>
      </c>
      <c r="B284" s="31" t="s">
        <v>275</v>
      </c>
      <c r="C284" s="30">
        <v>184.875</v>
      </c>
    </row>
    <row r="285" spans="1:3" ht="12.75">
      <c r="A285" s="28">
        <v>286</v>
      </c>
      <c r="B285" s="33" t="s">
        <v>276</v>
      </c>
      <c r="C285" s="30">
        <f>149.58-1.5</f>
        <v>148.08</v>
      </c>
    </row>
    <row r="286" spans="1:3" ht="12.75" customHeight="1">
      <c r="A286" s="28">
        <v>287</v>
      </c>
      <c r="B286" s="31" t="s">
        <v>277</v>
      </c>
      <c r="C286" s="30" t="s">
        <v>4</v>
      </c>
    </row>
    <row r="287" spans="1:3" ht="12.75" customHeight="1">
      <c r="A287" s="28">
        <v>288</v>
      </c>
      <c r="B287" s="31" t="s">
        <v>278</v>
      </c>
      <c r="C287" s="30">
        <f>210.78-110</f>
        <v>100.78</v>
      </c>
    </row>
    <row r="288" spans="1:3" ht="12.75" customHeight="1">
      <c r="A288" s="28">
        <v>289</v>
      </c>
      <c r="B288" s="31" t="s">
        <v>279</v>
      </c>
      <c r="C288" s="30">
        <f>152.41-15-10</f>
        <v>127.41</v>
      </c>
    </row>
    <row r="289" spans="1:3" ht="12.75" customHeight="1">
      <c r="A289" s="28">
        <v>290</v>
      </c>
      <c r="B289" s="29" t="s">
        <v>280</v>
      </c>
      <c r="C289" s="30">
        <v>364.4949999999975</v>
      </c>
    </row>
    <row r="290" spans="1:3" ht="12.75" customHeight="1">
      <c r="A290" s="28">
        <v>291</v>
      </c>
      <c r="B290" s="31" t="s">
        <v>281</v>
      </c>
      <c r="C290" s="30">
        <v>76.64000000000013</v>
      </c>
    </row>
    <row r="291" spans="1:3" ht="12.75">
      <c r="A291" s="28">
        <v>292</v>
      </c>
      <c r="B291" s="32" t="s">
        <v>282</v>
      </c>
      <c r="C291" s="30" t="s">
        <v>4</v>
      </c>
    </row>
    <row r="292" spans="1:3" ht="12.75">
      <c r="A292" s="28">
        <v>293</v>
      </c>
      <c r="B292" s="33" t="s">
        <v>283</v>
      </c>
      <c r="C292" s="30">
        <v>76.875</v>
      </c>
    </row>
    <row r="293" spans="1:3" ht="12.75" customHeight="1">
      <c r="A293" s="28">
        <v>294</v>
      </c>
      <c r="B293" s="29" t="s">
        <v>283</v>
      </c>
      <c r="C293" s="30">
        <v>146.625</v>
      </c>
    </row>
    <row r="294" spans="1:3" ht="12.75" customHeight="1">
      <c r="A294" s="28">
        <v>295</v>
      </c>
      <c r="B294" s="31" t="s">
        <v>284</v>
      </c>
      <c r="C294" s="30" t="s">
        <v>4</v>
      </c>
    </row>
    <row r="295" spans="1:3" ht="12.75" customHeight="1">
      <c r="A295" s="28">
        <v>296</v>
      </c>
      <c r="B295" s="31" t="s">
        <v>285</v>
      </c>
      <c r="C295" s="30">
        <f>170.36-1.5</f>
        <v>168.86</v>
      </c>
    </row>
    <row r="296" spans="1:3" ht="12.75" customHeight="1">
      <c r="A296" s="28">
        <v>297</v>
      </c>
      <c r="B296" s="31" t="s">
        <v>286</v>
      </c>
      <c r="C296" s="30">
        <f>138.4-60</f>
        <v>78.4</v>
      </c>
    </row>
    <row r="297" spans="1:3" ht="12.75" customHeight="1">
      <c r="A297" s="28">
        <v>298</v>
      </c>
      <c r="B297" s="29" t="s">
        <v>287</v>
      </c>
      <c r="C297" s="30">
        <f>288.96-15-5</f>
        <v>268.96</v>
      </c>
    </row>
    <row r="298" spans="1:3" ht="12.75">
      <c r="A298" s="28">
        <v>299</v>
      </c>
      <c r="B298" s="33" t="s">
        <v>288</v>
      </c>
      <c r="C298" s="30">
        <f>238.4-15</f>
        <v>223.4</v>
      </c>
    </row>
    <row r="299" spans="1:3" ht="12.75" customHeight="1">
      <c r="A299" s="28">
        <v>300</v>
      </c>
      <c r="B299" s="29" t="s">
        <v>228</v>
      </c>
      <c r="C299" s="30">
        <v>154.31500000000122</v>
      </c>
    </row>
    <row r="300" spans="1:3" ht="12.75" customHeight="1">
      <c r="A300" s="28">
        <v>301</v>
      </c>
      <c r="B300" s="31" t="s">
        <v>289</v>
      </c>
      <c r="C300" s="30" t="s">
        <v>4</v>
      </c>
    </row>
    <row r="301" spans="1:3" ht="12.75" customHeight="1">
      <c r="A301" s="28">
        <v>302</v>
      </c>
      <c r="B301" s="29" t="s">
        <v>290</v>
      </c>
      <c r="C301" s="30">
        <f>186-5</f>
        <v>181</v>
      </c>
    </row>
    <row r="302" spans="1:3" ht="12.75" customHeight="1">
      <c r="A302" s="28">
        <v>303</v>
      </c>
      <c r="B302" s="29" t="s">
        <v>291</v>
      </c>
      <c r="C302" s="30">
        <f>255.394999999998-150</f>
        <v>105.39499999999799</v>
      </c>
    </row>
    <row r="303" spans="1:3" ht="12.75" customHeight="1">
      <c r="A303" s="28">
        <v>304</v>
      </c>
      <c r="B303" s="31" t="s">
        <v>292</v>
      </c>
      <c r="C303" s="30">
        <v>306.9449999999975</v>
      </c>
    </row>
    <row r="304" spans="1:3" ht="12.75" customHeight="1">
      <c r="A304" s="28">
        <v>305</v>
      </c>
      <c r="B304" s="29" t="s">
        <v>293</v>
      </c>
      <c r="C304" s="30" t="s">
        <v>4</v>
      </c>
    </row>
    <row r="305" spans="1:3" ht="12.75">
      <c r="A305" s="28">
        <v>306</v>
      </c>
      <c r="B305" s="33" t="s">
        <v>294</v>
      </c>
      <c r="C305" s="30">
        <v>114.75</v>
      </c>
    </row>
    <row r="306" spans="1:3" ht="12.75">
      <c r="A306" s="28">
        <v>307</v>
      </c>
      <c r="B306" s="33" t="s">
        <v>294</v>
      </c>
      <c r="C306" s="30">
        <v>163.625</v>
      </c>
    </row>
    <row r="307" spans="1:3" ht="12.75">
      <c r="A307" s="28">
        <v>308</v>
      </c>
      <c r="B307" s="33" t="s">
        <v>294</v>
      </c>
      <c r="C307" s="30">
        <v>114.75</v>
      </c>
    </row>
    <row r="308" spans="1:3" ht="12.75">
      <c r="A308" s="28">
        <v>310</v>
      </c>
      <c r="B308" s="33" t="s">
        <v>294</v>
      </c>
      <c r="C308" s="30">
        <v>170</v>
      </c>
    </row>
    <row r="309" spans="1:3" ht="12.75">
      <c r="A309" s="28">
        <v>311</v>
      </c>
      <c r="B309" s="32" t="s">
        <v>295</v>
      </c>
      <c r="C309" s="30" t="s">
        <v>4</v>
      </c>
    </row>
    <row r="310" spans="1:3" ht="12.75">
      <c r="A310" s="28">
        <v>312</v>
      </c>
      <c r="B310" s="35" t="s">
        <v>295</v>
      </c>
      <c r="C310" s="30">
        <v>174.25</v>
      </c>
    </row>
    <row r="311" spans="1:3" ht="12.75" customHeight="1">
      <c r="A311" s="28">
        <v>313</v>
      </c>
      <c r="B311" s="34" t="s">
        <v>296</v>
      </c>
      <c r="C311" s="30">
        <v>224.58</v>
      </c>
    </row>
    <row r="312" spans="1:3" ht="12.75" customHeight="1">
      <c r="A312" s="28">
        <v>314</v>
      </c>
      <c r="B312" s="29" t="s">
        <v>297</v>
      </c>
      <c r="C312" s="30">
        <v>198.13499999999877</v>
      </c>
    </row>
    <row r="313" spans="1:3" ht="12.75" customHeight="1">
      <c r="A313" s="28">
        <v>315</v>
      </c>
      <c r="B313" s="31" t="s">
        <v>298</v>
      </c>
      <c r="C313" s="30" t="s">
        <v>4</v>
      </c>
    </row>
    <row r="314" spans="1:3" ht="12.75">
      <c r="A314" s="28">
        <v>316</v>
      </c>
      <c r="B314" s="32" t="s">
        <v>299</v>
      </c>
      <c r="C314" s="30">
        <f>119.680000000002-15</f>
        <v>104.680000000002</v>
      </c>
    </row>
    <row r="315" spans="1:3" ht="12.75">
      <c r="A315" s="28">
        <v>317</v>
      </c>
      <c r="B315" s="32" t="s">
        <v>300</v>
      </c>
      <c r="C315" s="30">
        <f>149.8-15</f>
        <v>134.8</v>
      </c>
    </row>
    <row r="316" spans="1:3" ht="12.75">
      <c r="A316" s="28">
        <v>318</v>
      </c>
      <c r="B316" s="33" t="s">
        <v>301</v>
      </c>
      <c r="C316" s="30">
        <v>77.3</v>
      </c>
    </row>
    <row r="317" spans="1:3" ht="12.75" customHeight="1">
      <c r="A317" s="28">
        <v>319</v>
      </c>
      <c r="B317" s="31" t="s">
        <v>302</v>
      </c>
      <c r="C317" s="30" t="s">
        <v>4</v>
      </c>
    </row>
    <row r="318" spans="1:3" ht="12.75">
      <c r="A318" s="28">
        <v>320</v>
      </c>
      <c r="B318" s="32" t="s">
        <v>303</v>
      </c>
      <c r="C318" s="30">
        <f>153-0.6</f>
        <v>152.4</v>
      </c>
    </row>
    <row r="319" spans="1:3" ht="12.75">
      <c r="A319" s="28">
        <v>321</v>
      </c>
      <c r="B319" s="32" t="s">
        <v>304</v>
      </c>
      <c r="C319" s="30">
        <f>184.4-15-10-15.25-5-15-8-15</f>
        <v>101.15</v>
      </c>
    </row>
    <row r="320" spans="1:3" ht="12.75">
      <c r="A320" s="28">
        <v>322</v>
      </c>
      <c r="B320" s="33" t="s">
        <v>305</v>
      </c>
      <c r="C320" s="30">
        <v>77.84000000000124</v>
      </c>
    </row>
    <row r="321" spans="1:3" ht="12.75" customHeight="1">
      <c r="A321" s="28">
        <v>323</v>
      </c>
      <c r="B321" s="31" t="s">
        <v>306</v>
      </c>
      <c r="C321" s="30">
        <f>12.5800000000024-1.5</f>
        <v>11.0800000000024</v>
      </c>
    </row>
    <row r="322" spans="1:3" ht="12.75">
      <c r="A322" s="28">
        <v>324</v>
      </c>
      <c r="B322" s="32" t="s">
        <v>307</v>
      </c>
      <c r="C322" s="30">
        <f>57.8-26</f>
        <v>31.799999999999997</v>
      </c>
    </row>
    <row r="323" spans="1:3" ht="12.75">
      <c r="A323" s="28">
        <v>325</v>
      </c>
      <c r="B323" s="32" t="s">
        <v>308</v>
      </c>
      <c r="C323" s="30">
        <v>519.4349999999987</v>
      </c>
    </row>
    <row r="324" spans="1:3" ht="12.75">
      <c r="A324" s="28">
        <v>326</v>
      </c>
      <c r="B324" s="32" t="s">
        <v>309</v>
      </c>
      <c r="C324" s="30">
        <f>127.2-15-6-5</f>
        <v>101.2</v>
      </c>
    </row>
    <row r="325" spans="1:3" ht="12.75">
      <c r="A325" s="28">
        <v>327</v>
      </c>
      <c r="B325" s="33" t="s">
        <v>310</v>
      </c>
      <c r="C325" s="30">
        <f>287.4-5-5-75</f>
        <v>202.39999999999998</v>
      </c>
    </row>
    <row r="326" spans="1:3" ht="12.75" customHeight="1">
      <c r="A326" s="28">
        <v>328</v>
      </c>
      <c r="B326" s="31" t="s">
        <v>311</v>
      </c>
      <c r="C326" s="30">
        <f>265.6-50-6</f>
        <v>209.60000000000002</v>
      </c>
    </row>
    <row r="327" spans="1:3" ht="12.75" customHeight="1">
      <c r="A327" s="28">
        <v>329</v>
      </c>
      <c r="B327" s="31" t="s">
        <v>312</v>
      </c>
      <c r="C327" s="30">
        <v>312.8</v>
      </c>
    </row>
    <row r="328" spans="1:3" ht="12.75">
      <c r="A328" s="28">
        <v>330</v>
      </c>
      <c r="B328" s="32" t="s">
        <v>313</v>
      </c>
      <c r="C328" s="30">
        <f>202.8-5</f>
        <v>197.8</v>
      </c>
    </row>
    <row r="329" spans="1:3" ht="12.75" customHeight="1">
      <c r="A329" s="28">
        <v>331</v>
      </c>
      <c r="B329" s="31" t="s">
        <v>314</v>
      </c>
      <c r="C329" s="30">
        <v>34</v>
      </c>
    </row>
    <row r="330" spans="1:3" ht="12.75" customHeight="1">
      <c r="A330" s="28">
        <v>332</v>
      </c>
      <c r="B330" s="31" t="s">
        <v>315</v>
      </c>
      <c r="C330" s="30">
        <f>195.2-0.5-3-15-35-5</f>
        <v>136.7</v>
      </c>
    </row>
    <row r="331" spans="1:3" ht="12.75" customHeight="1">
      <c r="A331" s="28">
        <v>333</v>
      </c>
      <c r="B331" s="31" t="s">
        <v>316</v>
      </c>
      <c r="C331" s="30">
        <f>248.4-4-15-5-5-3</f>
        <v>216.4</v>
      </c>
    </row>
    <row r="332" spans="1:3" ht="12.75" customHeight="1">
      <c r="A332" s="28">
        <v>334</v>
      </c>
      <c r="B332" s="31" t="s">
        <v>317</v>
      </c>
      <c r="C332" s="30">
        <f>79.5250000000001-1-40-5</f>
        <v>33.525000000000105</v>
      </c>
    </row>
    <row r="333" spans="1:3" ht="12.75" customHeight="1">
      <c r="A333" s="28">
        <v>335</v>
      </c>
      <c r="B333" s="31" t="s">
        <v>318</v>
      </c>
      <c r="C333" s="30">
        <f>252.025-10-0.25-15-0.009</f>
        <v>226.76600000000002</v>
      </c>
    </row>
    <row r="334" spans="1:3" ht="12.75" customHeight="1">
      <c r="A334" s="28">
        <v>336</v>
      </c>
      <c r="B334" s="31" t="s">
        <v>319</v>
      </c>
      <c r="C334" s="30">
        <v>122.4</v>
      </c>
    </row>
    <row r="335" spans="1:3" ht="12.75" customHeight="1">
      <c r="A335" s="28">
        <v>337</v>
      </c>
      <c r="B335" s="31" t="s">
        <v>320</v>
      </c>
      <c r="C335" s="30">
        <f>256.340000000001-35.46</f>
        <v>220.880000000001</v>
      </c>
    </row>
    <row r="336" spans="1:3" ht="12.75" customHeight="1">
      <c r="A336" s="28">
        <v>338</v>
      </c>
      <c r="B336" s="31" t="s">
        <v>321</v>
      </c>
      <c r="C336" s="30" t="s">
        <v>4</v>
      </c>
    </row>
    <row r="337" spans="1:3" ht="12.75" customHeight="1">
      <c r="A337" s="28">
        <v>339</v>
      </c>
      <c r="B337" s="31" t="s">
        <v>322</v>
      </c>
      <c r="C337" s="30">
        <f>122.7-5-11-15-12-12-5</f>
        <v>62.7</v>
      </c>
    </row>
    <row r="338" spans="1:3" ht="12.75" customHeight="1">
      <c r="A338" s="28">
        <v>340</v>
      </c>
      <c r="B338" s="31" t="s">
        <v>323</v>
      </c>
      <c r="C338" s="30">
        <f>397.690000000001-4</f>
        <v>393.690000000001</v>
      </c>
    </row>
    <row r="339" spans="1:3" ht="12.75" customHeight="1">
      <c r="A339" s="28">
        <v>341</v>
      </c>
      <c r="B339" s="31" t="s">
        <v>324</v>
      </c>
      <c r="C339" s="30">
        <f>241.48-6-5</f>
        <v>230.48</v>
      </c>
    </row>
    <row r="340" spans="1:3" ht="12.75" customHeight="1">
      <c r="A340" s="28">
        <v>342</v>
      </c>
      <c r="B340" s="31" t="s">
        <v>325</v>
      </c>
      <c r="C340" s="30">
        <f>225.975-40</f>
        <v>185.975</v>
      </c>
    </row>
    <row r="341" spans="1:3" ht="12.75">
      <c r="A341" s="28">
        <v>343</v>
      </c>
      <c r="B341" s="31" t="s">
        <v>326</v>
      </c>
      <c r="C341" s="30">
        <v>209.78000000000247</v>
      </c>
    </row>
    <row r="342" spans="1:3" ht="12.75">
      <c r="A342" s="28">
        <v>344</v>
      </c>
      <c r="B342" s="36" t="s">
        <v>327</v>
      </c>
      <c r="C342" s="30">
        <f>198.880000000002-6-105-15-25-4-4</f>
        <v>39.88000000000201</v>
      </c>
    </row>
    <row r="343" spans="1:3" ht="12.75" customHeight="1">
      <c r="A343" s="28">
        <v>345</v>
      </c>
      <c r="B343" s="31" t="s">
        <v>328</v>
      </c>
      <c r="C343" s="30">
        <f>133.875-15</f>
        <v>118.875</v>
      </c>
    </row>
    <row r="344" spans="1:3" ht="12.75" customHeight="1">
      <c r="A344" s="28">
        <v>346</v>
      </c>
      <c r="B344" s="31" t="s">
        <v>329</v>
      </c>
      <c r="C344" s="30">
        <v>97.64000000000124</v>
      </c>
    </row>
    <row r="345" spans="1:3" ht="12.75" customHeight="1">
      <c r="A345" s="28">
        <v>347</v>
      </c>
      <c r="B345" s="31" t="s">
        <v>330</v>
      </c>
      <c r="C345" s="30">
        <v>207.8</v>
      </c>
    </row>
    <row r="346" spans="1:3" ht="12.75" customHeight="1">
      <c r="A346" s="28">
        <v>348</v>
      </c>
      <c r="B346" s="31" t="s">
        <v>331</v>
      </c>
      <c r="C346" s="30" t="s">
        <v>4</v>
      </c>
    </row>
    <row r="347" spans="1:3" ht="12.75" customHeight="1">
      <c r="A347" s="28">
        <v>349</v>
      </c>
      <c r="B347" s="31" t="s">
        <v>332</v>
      </c>
      <c r="C347" s="30" t="s">
        <v>4</v>
      </c>
    </row>
    <row r="348" spans="1:3" ht="12.75" customHeight="1">
      <c r="A348" s="28">
        <v>350</v>
      </c>
      <c r="B348" s="31" t="s">
        <v>333</v>
      </c>
      <c r="C348" s="30" t="s">
        <v>4</v>
      </c>
    </row>
    <row r="349" spans="1:3" ht="12.75">
      <c r="A349" s="28">
        <v>351</v>
      </c>
      <c r="B349" s="31" t="s">
        <v>334</v>
      </c>
      <c r="C349" s="30">
        <v>326.4</v>
      </c>
    </row>
    <row r="350" spans="1:3" ht="12.75">
      <c r="A350" s="28">
        <v>354</v>
      </c>
      <c r="B350" s="31" t="s">
        <v>334</v>
      </c>
      <c r="C350" s="30">
        <v>53.125</v>
      </c>
    </row>
    <row r="351" spans="1:3" ht="12.75" customHeight="1">
      <c r="A351" s="28">
        <v>355</v>
      </c>
      <c r="B351" s="31" t="s">
        <v>335</v>
      </c>
      <c r="C351" s="30">
        <f>137.940000000001-37.44</f>
        <v>100.500000000001</v>
      </c>
    </row>
    <row r="352" spans="1:3" ht="12.75" customHeight="1">
      <c r="A352" s="28">
        <v>356</v>
      </c>
      <c r="B352" s="31" t="s">
        <v>336</v>
      </c>
      <c r="C352" s="30" t="s">
        <v>4</v>
      </c>
    </row>
    <row r="353" spans="1:3" ht="12.75" customHeight="1">
      <c r="A353" s="28">
        <v>357</v>
      </c>
      <c r="B353" s="31" t="s">
        <v>337</v>
      </c>
      <c r="C353" s="30">
        <v>316.2</v>
      </c>
    </row>
    <row r="354" spans="1:3" ht="12.75" customHeight="1">
      <c r="A354" s="28">
        <v>358</v>
      </c>
      <c r="B354" s="31" t="s">
        <v>338</v>
      </c>
      <c r="C354" s="30">
        <f>149.769999999998-5</f>
        <v>144.769999999998</v>
      </c>
    </row>
    <row r="355" spans="1:3" ht="12.75" customHeight="1">
      <c r="A355" s="28">
        <v>359</v>
      </c>
      <c r="B355" s="31" t="s">
        <v>339</v>
      </c>
      <c r="C355" s="30">
        <f>157.330000000001-20-15.5-15-15-15</f>
        <v>76.83000000000101</v>
      </c>
    </row>
    <row r="356" spans="1:3" ht="12.75" customHeight="1">
      <c r="A356" s="28">
        <v>360</v>
      </c>
      <c r="B356" s="31" t="s">
        <v>340</v>
      </c>
      <c r="C356" s="30">
        <v>133.28000000000247</v>
      </c>
    </row>
    <row r="357" spans="1:3" ht="12.75">
      <c r="A357" s="28">
        <v>361</v>
      </c>
      <c r="B357" s="32" t="s">
        <v>341</v>
      </c>
      <c r="C357" s="30">
        <f>53.5-12-5-3</f>
        <v>33.5</v>
      </c>
    </row>
    <row r="358" spans="1:3" ht="12.75" customHeight="1">
      <c r="A358" s="28">
        <v>362</v>
      </c>
      <c r="B358" s="31" t="s">
        <v>342</v>
      </c>
      <c r="C358" s="30">
        <v>136</v>
      </c>
    </row>
    <row r="359" spans="1:3" ht="12.75" customHeight="1">
      <c r="A359" s="28">
        <v>363</v>
      </c>
      <c r="B359" s="31" t="s">
        <v>343</v>
      </c>
      <c r="C359" s="30">
        <v>396.26999999999754</v>
      </c>
    </row>
    <row r="360" spans="1:3" ht="12.75" customHeight="1">
      <c r="A360" s="28">
        <v>364</v>
      </c>
      <c r="B360" s="31" t="s">
        <v>344</v>
      </c>
      <c r="C360" s="30">
        <v>251.6</v>
      </c>
    </row>
    <row r="361" spans="1:3" ht="12.75" customHeight="1">
      <c r="A361" s="28">
        <v>365</v>
      </c>
      <c r="B361" s="31" t="s">
        <v>345</v>
      </c>
      <c r="C361" s="30">
        <f>47.9949999999977-10</f>
        <v>37.9949999999977</v>
      </c>
    </row>
    <row r="362" spans="1:3" ht="12.75" customHeight="1">
      <c r="A362" s="28">
        <v>366</v>
      </c>
      <c r="B362" s="31" t="s">
        <v>346</v>
      </c>
      <c r="C362" s="30">
        <f>316.7-24.36</f>
        <v>292.34</v>
      </c>
    </row>
    <row r="363" spans="1:3" ht="12.75" customHeight="1">
      <c r="A363" s="28">
        <v>367</v>
      </c>
      <c r="B363" s="31" t="s">
        <v>347</v>
      </c>
      <c r="C363" s="30">
        <f>509.790000000001-3</f>
        <v>506.790000000001</v>
      </c>
    </row>
    <row r="364" spans="1:3" ht="12.75" customHeight="1">
      <c r="A364" s="28">
        <v>368</v>
      </c>
      <c r="B364" s="31" t="s">
        <v>348</v>
      </c>
      <c r="C364" s="30">
        <f>205.269999999998-15-4-100</f>
        <v>86.26999999999799</v>
      </c>
    </row>
    <row r="365" spans="1:3" ht="12.75">
      <c r="A365" s="28">
        <v>369</v>
      </c>
      <c r="B365" s="32" t="s">
        <v>349</v>
      </c>
      <c r="C365" s="30">
        <f>213.12-15-15-6-5-15-15</f>
        <v>142.12</v>
      </c>
    </row>
    <row r="366" spans="1:3" ht="12.75">
      <c r="A366" s="28">
        <v>370</v>
      </c>
      <c r="B366" s="32" t="s">
        <v>350</v>
      </c>
      <c r="C366" s="30">
        <f>232.4-4-1.5</f>
        <v>226.9</v>
      </c>
    </row>
    <row r="367" spans="1:3" ht="12.75" customHeight="1">
      <c r="A367" s="28">
        <v>371</v>
      </c>
      <c r="B367" s="31" t="s">
        <v>351</v>
      </c>
      <c r="C367" s="30">
        <f>202.08-5-85</f>
        <v>112.08000000000001</v>
      </c>
    </row>
    <row r="368" spans="1:3" ht="12.75" customHeight="1">
      <c r="A368" s="28">
        <v>372</v>
      </c>
      <c r="B368" s="31" t="s">
        <v>352</v>
      </c>
      <c r="C368" s="30">
        <v>170</v>
      </c>
    </row>
    <row r="369" spans="1:3" ht="12.75" customHeight="1">
      <c r="A369" s="28">
        <v>373</v>
      </c>
      <c r="B369" s="31" t="s">
        <v>353</v>
      </c>
      <c r="C369" s="30">
        <v>275.4</v>
      </c>
    </row>
    <row r="370" spans="1:3" ht="12.75" customHeight="1">
      <c r="A370" s="28">
        <v>374</v>
      </c>
      <c r="B370" s="34" t="s">
        <v>354</v>
      </c>
      <c r="C370" s="30" t="s">
        <v>4</v>
      </c>
    </row>
    <row r="371" spans="1:3" ht="12.75" customHeight="1">
      <c r="A371" s="28">
        <v>375</v>
      </c>
      <c r="B371" s="34" t="s">
        <v>355</v>
      </c>
      <c r="C371" s="30">
        <v>128.5199999999975</v>
      </c>
    </row>
    <row r="372" spans="1:3" ht="12.75">
      <c r="A372" s="28">
        <v>376</v>
      </c>
      <c r="B372" s="35" t="s">
        <v>356</v>
      </c>
      <c r="C372" s="30">
        <v>135.25</v>
      </c>
    </row>
    <row r="373" spans="1:3" ht="12.75" customHeight="1">
      <c r="A373" s="28">
        <v>377</v>
      </c>
      <c r="B373" s="34" t="s">
        <v>357</v>
      </c>
      <c r="C373" s="30">
        <f>213.220000000007-5-6-6-6</f>
        <v>190.220000000007</v>
      </c>
    </row>
    <row r="374" spans="1:3" ht="12.75">
      <c r="A374" s="28">
        <v>378</v>
      </c>
      <c r="B374" s="35" t="s">
        <v>358</v>
      </c>
      <c r="C374" s="30" t="s">
        <v>492</v>
      </c>
    </row>
    <row r="375" spans="1:3" ht="12.75">
      <c r="A375" s="28">
        <v>379</v>
      </c>
      <c r="B375" s="35" t="s">
        <v>359</v>
      </c>
      <c r="C375" s="30" t="s">
        <v>492</v>
      </c>
    </row>
    <row r="376" spans="1:3" ht="12.75" customHeight="1">
      <c r="A376" s="28">
        <v>380</v>
      </c>
      <c r="B376" s="34" t="s">
        <v>284</v>
      </c>
      <c r="C376" s="30" t="s">
        <v>4</v>
      </c>
    </row>
    <row r="377" spans="1:3" ht="12.75" customHeight="1">
      <c r="A377" s="28">
        <v>381</v>
      </c>
      <c r="B377" s="34" t="s">
        <v>360</v>
      </c>
      <c r="C377" s="30">
        <f>129.14-2</f>
        <v>127.13999999999999</v>
      </c>
    </row>
    <row r="378" spans="1:3" ht="12.75" customHeight="1">
      <c r="A378" s="28">
        <v>382</v>
      </c>
      <c r="B378" s="34" t="s">
        <v>361</v>
      </c>
      <c r="C378" s="30">
        <f>266.9-50</f>
        <v>216.89999999999998</v>
      </c>
    </row>
    <row r="379" spans="1:3" ht="12.75" customHeight="1">
      <c r="A379" s="28">
        <v>383</v>
      </c>
      <c r="B379" s="34" t="s">
        <v>362</v>
      </c>
      <c r="C379" s="30" t="s">
        <v>4</v>
      </c>
    </row>
    <row r="380" spans="1:3" ht="12.75" customHeight="1">
      <c r="A380" s="28">
        <v>384</v>
      </c>
      <c r="B380" s="34" t="s">
        <v>363</v>
      </c>
      <c r="C380" s="30">
        <f>385.560000000005-150</f>
        <v>235.560000000005</v>
      </c>
    </row>
    <row r="381" spans="1:3" ht="12.75" customHeight="1">
      <c r="A381" s="28">
        <v>385</v>
      </c>
      <c r="B381" s="34" t="s">
        <v>363</v>
      </c>
      <c r="C381" s="30">
        <v>274.85</v>
      </c>
    </row>
    <row r="382" spans="1:3" ht="12.75" customHeight="1">
      <c r="A382" s="28">
        <v>386</v>
      </c>
      <c r="B382" s="34" t="s">
        <v>364</v>
      </c>
      <c r="C382" s="30">
        <f>244.8-150</f>
        <v>94.80000000000001</v>
      </c>
    </row>
    <row r="383" spans="1:3" ht="12.75" customHeight="1">
      <c r="A383" s="28">
        <v>387</v>
      </c>
      <c r="B383" s="34" t="s">
        <v>365</v>
      </c>
      <c r="C383" s="30" t="s">
        <v>4</v>
      </c>
    </row>
    <row r="384" spans="1:3" ht="12.75" customHeight="1">
      <c r="A384" s="28">
        <v>388</v>
      </c>
      <c r="B384" s="34" t="s">
        <v>366</v>
      </c>
      <c r="C384" s="30" t="s">
        <v>4</v>
      </c>
    </row>
    <row r="385" spans="1:3" ht="12.75" customHeight="1">
      <c r="A385" s="28">
        <v>389</v>
      </c>
      <c r="B385" s="34" t="s">
        <v>133</v>
      </c>
      <c r="C385" s="30" t="s">
        <v>4</v>
      </c>
    </row>
    <row r="386" spans="1:3" ht="12.75" customHeight="1">
      <c r="A386" s="28">
        <v>390</v>
      </c>
      <c r="B386" s="31" t="s">
        <v>367</v>
      </c>
      <c r="C386" s="30">
        <f>209.914999999998-16.89</f>
        <v>193.024999999998</v>
      </c>
    </row>
    <row r="387" spans="1:3" ht="12.75" customHeight="1">
      <c r="A387" s="28">
        <v>391</v>
      </c>
      <c r="B387" s="31" t="s">
        <v>368</v>
      </c>
      <c r="C387" s="30">
        <f>84.305000000005-25-26.48-15</f>
        <v>17.82500000000499</v>
      </c>
    </row>
    <row r="388" spans="1:3" ht="12.75" customHeight="1">
      <c r="A388" s="28">
        <v>392</v>
      </c>
      <c r="B388" s="31" t="s">
        <v>369</v>
      </c>
      <c r="C388" s="30">
        <f>192.875000000005-5.63</f>
        <v>187.245000000005</v>
      </c>
    </row>
    <row r="389" spans="1:3" ht="12.75" customHeight="1">
      <c r="A389" s="28">
        <v>393</v>
      </c>
      <c r="B389" s="31" t="s">
        <v>370</v>
      </c>
      <c r="C389" s="30">
        <f>255-150</f>
        <v>105</v>
      </c>
    </row>
    <row r="390" spans="1:3" ht="12.75">
      <c r="A390" s="28">
        <v>394</v>
      </c>
      <c r="B390" s="32" t="s">
        <v>371</v>
      </c>
      <c r="C390" s="30">
        <f>265.14-15-10</f>
        <v>240.14</v>
      </c>
    </row>
    <row r="391" spans="1:3" ht="12.75" customHeight="1">
      <c r="A391" s="28">
        <v>395</v>
      </c>
      <c r="B391" s="31" t="s">
        <v>372</v>
      </c>
      <c r="C391" s="30" t="s">
        <v>4</v>
      </c>
    </row>
    <row r="392" spans="1:3" ht="12.75">
      <c r="A392" s="28">
        <v>396</v>
      </c>
      <c r="B392" s="32" t="s">
        <v>373</v>
      </c>
      <c r="C392" s="30">
        <v>63.75</v>
      </c>
    </row>
    <row r="393" spans="1:3" ht="12.75">
      <c r="A393" s="28">
        <v>397</v>
      </c>
      <c r="B393" s="32" t="s">
        <v>373</v>
      </c>
      <c r="C393" s="30">
        <v>144.5</v>
      </c>
    </row>
    <row r="394" spans="1:3" ht="12.75">
      <c r="A394" s="28">
        <v>398</v>
      </c>
      <c r="B394" s="32" t="s">
        <v>374</v>
      </c>
      <c r="C394" s="30">
        <v>114.75</v>
      </c>
    </row>
    <row r="395" spans="1:3" ht="12.75">
      <c r="A395" s="28">
        <v>399</v>
      </c>
      <c r="B395" s="32" t="s">
        <v>375</v>
      </c>
      <c r="C395" s="30">
        <v>104.125</v>
      </c>
    </row>
    <row r="396" spans="1:3" ht="12.75">
      <c r="A396" s="28">
        <v>400</v>
      </c>
      <c r="B396" s="32" t="s">
        <v>376</v>
      </c>
      <c r="C396" s="30">
        <v>70.125</v>
      </c>
    </row>
    <row r="397" spans="1:3" ht="12.75">
      <c r="A397" s="28">
        <v>401</v>
      </c>
      <c r="B397" s="31" t="s">
        <v>377</v>
      </c>
      <c r="C397" s="30">
        <v>76.5</v>
      </c>
    </row>
    <row r="398" spans="1:3" ht="12.75">
      <c r="A398" s="28">
        <v>402</v>
      </c>
      <c r="B398" s="31" t="s">
        <v>377</v>
      </c>
      <c r="C398" s="30">
        <v>255</v>
      </c>
    </row>
    <row r="399" spans="1:3" ht="12.75">
      <c r="A399" s="28">
        <v>403</v>
      </c>
      <c r="B399" s="31" t="s">
        <v>377</v>
      </c>
      <c r="C399" s="30">
        <v>329.8</v>
      </c>
    </row>
    <row r="400" spans="1:3" ht="12.75">
      <c r="A400" s="28">
        <v>404</v>
      </c>
      <c r="B400" s="32" t="s">
        <v>378</v>
      </c>
      <c r="C400" s="30">
        <f>111.519999999998-5</f>
        <v>106.519999999998</v>
      </c>
    </row>
    <row r="401" spans="1:3" ht="12.75" customHeight="1">
      <c r="A401" s="28">
        <v>405</v>
      </c>
      <c r="B401" s="31" t="s">
        <v>379</v>
      </c>
      <c r="C401" s="30">
        <v>180.18</v>
      </c>
    </row>
    <row r="402" spans="1:3" ht="12.75">
      <c r="A402" s="28">
        <v>406</v>
      </c>
      <c r="B402" s="32" t="s">
        <v>380</v>
      </c>
      <c r="C402" s="30">
        <v>110.16000000000494</v>
      </c>
    </row>
    <row r="403" spans="1:3" ht="12.75" customHeight="1">
      <c r="A403" s="28">
        <v>407</v>
      </c>
      <c r="B403" s="31" t="s">
        <v>381</v>
      </c>
      <c r="C403" s="30" t="s">
        <v>4</v>
      </c>
    </row>
    <row r="404" spans="1:3" ht="12.75" customHeight="1">
      <c r="A404" s="28">
        <v>408</v>
      </c>
      <c r="B404" s="31" t="s">
        <v>382</v>
      </c>
      <c r="C404" s="30">
        <f>134.3-15</f>
        <v>119.30000000000001</v>
      </c>
    </row>
    <row r="405" spans="1:3" ht="12.75" customHeight="1">
      <c r="A405" s="28">
        <v>409</v>
      </c>
      <c r="B405" s="31" t="s">
        <v>383</v>
      </c>
      <c r="C405" s="30" t="s">
        <v>4</v>
      </c>
    </row>
    <row r="406" spans="1:3" ht="12.75" customHeight="1">
      <c r="A406" s="28">
        <v>410</v>
      </c>
      <c r="B406" s="31" t="s">
        <v>384</v>
      </c>
      <c r="C406" s="30" t="s">
        <v>4</v>
      </c>
    </row>
    <row r="407" spans="1:3" ht="12.75" customHeight="1">
      <c r="A407" s="28">
        <v>411</v>
      </c>
      <c r="B407" s="31" t="s">
        <v>385</v>
      </c>
      <c r="C407" s="30">
        <f>304.895000000005-15-130</f>
        <v>159.89500000000498</v>
      </c>
    </row>
    <row r="408" spans="1:3" ht="12.75" customHeight="1">
      <c r="A408" s="28">
        <v>412</v>
      </c>
      <c r="B408" s="31" t="s">
        <v>386</v>
      </c>
      <c r="C408" s="30">
        <v>519.435000000005</v>
      </c>
    </row>
    <row r="409" spans="1:3" ht="12.75" customHeight="1">
      <c r="A409" s="28">
        <v>413</v>
      </c>
      <c r="B409" s="31" t="s">
        <v>387</v>
      </c>
      <c r="C409" s="30">
        <f>61.54-25-6</f>
        <v>30.54</v>
      </c>
    </row>
    <row r="410" spans="1:3" ht="12.75">
      <c r="A410" s="28">
        <v>414</v>
      </c>
      <c r="B410" s="32" t="s">
        <v>388</v>
      </c>
      <c r="C410" s="30" t="s">
        <v>4</v>
      </c>
    </row>
    <row r="411" spans="1:3" ht="12.75" customHeight="1">
      <c r="A411" s="28">
        <v>415</v>
      </c>
      <c r="B411" s="31" t="s">
        <v>389</v>
      </c>
      <c r="C411" s="30" t="s">
        <v>4</v>
      </c>
    </row>
    <row r="412" spans="1:3" ht="12.75" customHeight="1">
      <c r="A412" s="28">
        <v>416</v>
      </c>
      <c r="B412" s="31" t="s">
        <v>390</v>
      </c>
      <c r="C412" s="30">
        <f>105.185000000005-4.2-9-6</f>
        <v>85.985000000005</v>
      </c>
    </row>
    <row r="413" spans="1:3" ht="12.75" customHeight="1">
      <c r="A413" s="28">
        <v>417</v>
      </c>
      <c r="B413" s="31" t="s">
        <v>391</v>
      </c>
      <c r="C413" s="30">
        <f>77.5599999999997-31.56</f>
        <v>45.9999999999997</v>
      </c>
    </row>
    <row r="414" spans="1:3" ht="12.75" customHeight="1">
      <c r="A414" s="28">
        <v>418</v>
      </c>
      <c r="B414" s="31" t="s">
        <v>392</v>
      </c>
      <c r="C414" s="30">
        <v>217.52</v>
      </c>
    </row>
    <row r="415" spans="1:3" ht="12.75" customHeight="1">
      <c r="A415" s="28">
        <v>419</v>
      </c>
      <c r="B415" s="31" t="s">
        <v>393</v>
      </c>
      <c r="C415" s="30" t="s">
        <v>4</v>
      </c>
    </row>
    <row r="416" spans="1:3" ht="12.75" customHeight="1">
      <c r="A416" s="28">
        <v>420</v>
      </c>
      <c r="B416" s="31" t="s">
        <v>394</v>
      </c>
      <c r="C416" s="30">
        <f>70.905000000005-4</f>
        <v>66.905000000005</v>
      </c>
    </row>
    <row r="417" spans="1:3" ht="12.75" customHeight="1">
      <c r="A417" s="28">
        <v>421</v>
      </c>
      <c r="B417" s="31" t="s">
        <v>395</v>
      </c>
      <c r="C417" s="30">
        <f>367.68-6-6-15</f>
        <v>340.68</v>
      </c>
    </row>
    <row r="418" spans="1:3" ht="12.75" customHeight="1">
      <c r="A418" s="28">
        <v>422</v>
      </c>
      <c r="B418" s="31" t="s">
        <v>396</v>
      </c>
      <c r="C418" s="30">
        <f>178.269999999995-28.48</f>
        <v>149.78999999999502</v>
      </c>
    </row>
    <row r="419" spans="1:3" ht="12.75" customHeight="1">
      <c r="A419" s="28">
        <v>423</v>
      </c>
      <c r="B419" s="31" t="s">
        <v>397</v>
      </c>
      <c r="C419" s="30">
        <v>292.4</v>
      </c>
    </row>
    <row r="420" spans="1:3" ht="12.75">
      <c r="A420" s="28">
        <v>424</v>
      </c>
      <c r="B420" s="32" t="s">
        <v>398</v>
      </c>
      <c r="C420" s="30">
        <f>125.75-10-10-10-10-5-6</f>
        <v>74.75</v>
      </c>
    </row>
    <row r="421" spans="1:3" ht="12.75">
      <c r="A421" s="28">
        <v>425</v>
      </c>
      <c r="B421" s="32" t="s">
        <v>399</v>
      </c>
      <c r="C421" s="30" t="s">
        <v>4</v>
      </c>
    </row>
    <row r="422" spans="1:3" ht="12.75" customHeight="1">
      <c r="A422" s="28">
        <v>426</v>
      </c>
      <c r="B422" s="31" t="s">
        <v>400</v>
      </c>
      <c r="C422" s="30" t="s">
        <v>4</v>
      </c>
    </row>
    <row r="423" spans="1:3" ht="12.75" customHeight="1">
      <c r="A423" s="28">
        <v>427</v>
      </c>
      <c r="B423" s="31" t="s">
        <v>401</v>
      </c>
      <c r="C423" s="30">
        <v>228.26499999999504</v>
      </c>
    </row>
    <row r="424" spans="1:3" ht="12.75" customHeight="1">
      <c r="A424" s="28">
        <v>428</v>
      </c>
      <c r="B424" s="31" t="s">
        <v>402</v>
      </c>
      <c r="C424" s="30">
        <f>261.28-26-15-10-14.67</f>
        <v>195.60999999999999</v>
      </c>
    </row>
    <row r="425" spans="1:3" ht="12.75" customHeight="1">
      <c r="A425" s="28">
        <v>429</v>
      </c>
      <c r="B425" s="31" t="s">
        <v>403</v>
      </c>
      <c r="C425" s="30">
        <f>444.444999999995-1</f>
        <v>443.444999999995</v>
      </c>
    </row>
    <row r="426" spans="1:3" ht="12.75" customHeight="1">
      <c r="A426" s="28">
        <v>430</v>
      </c>
      <c r="B426" s="31" t="s">
        <v>404</v>
      </c>
      <c r="C426" s="30">
        <f>56.875-5-6-8-11-6</f>
        <v>20.875</v>
      </c>
    </row>
    <row r="427" spans="1:3" ht="12.75" customHeight="1">
      <c r="A427" s="28">
        <v>431</v>
      </c>
      <c r="B427" s="31" t="s">
        <v>405</v>
      </c>
      <c r="C427" s="30">
        <f>163.2-50-15-6</f>
        <v>92.19999999999999</v>
      </c>
    </row>
    <row r="428" spans="1:3" ht="12.75" customHeight="1">
      <c r="A428" s="28">
        <v>432</v>
      </c>
      <c r="B428" s="31" t="s">
        <v>406</v>
      </c>
      <c r="C428" s="30">
        <v>180</v>
      </c>
    </row>
    <row r="429" spans="1:3" ht="15.75" customHeight="1">
      <c r="A429" s="28">
        <v>433</v>
      </c>
      <c r="B429" s="32" t="s">
        <v>407</v>
      </c>
      <c r="C429" s="30">
        <v>131.75</v>
      </c>
    </row>
    <row r="430" spans="1:3" ht="12.75">
      <c r="A430" s="28">
        <v>434</v>
      </c>
      <c r="B430" s="35" t="s">
        <v>408</v>
      </c>
      <c r="C430" s="30">
        <f>111.5-6-12-21</f>
        <v>72.5</v>
      </c>
    </row>
    <row r="431" spans="1:3" ht="17.25" customHeight="1">
      <c r="A431" s="28">
        <v>435</v>
      </c>
      <c r="B431" s="34" t="s">
        <v>409</v>
      </c>
      <c r="C431" s="30">
        <f>151.125-10</f>
        <v>141.125</v>
      </c>
    </row>
    <row r="432" spans="1:3" ht="12.75" customHeight="1">
      <c r="A432" s="28">
        <v>436</v>
      </c>
      <c r="B432" s="31" t="s">
        <v>410</v>
      </c>
      <c r="C432" s="30" t="s">
        <v>4</v>
      </c>
    </row>
    <row r="433" spans="1:3" ht="12.75" customHeight="1">
      <c r="A433" s="28">
        <v>437</v>
      </c>
      <c r="B433" s="31" t="s">
        <v>411</v>
      </c>
      <c r="C433" s="30">
        <f>275.4-60-41-3</f>
        <v>171.39999999999998</v>
      </c>
    </row>
    <row r="434" spans="1:3" ht="12.75" customHeight="1">
      <c r="A434" s="28">
        <v>438</v>
      </c>
      <c r="B434" s="31" t="s">
        <v>412</v>
      </c>
      <c r="C434" s="30">
        <v>212.4</v>
      </c>
    </row>
    <row r="435" spans="1:3" ht="12.75" customHeight="1">
      <c r="A435" s="28">
        <v>439</v>
      </c>
      <c r="B435" s="31" t="s">
        <v>413</v>
      </c>
      <c r="C435" s="30">
        <f>307.719999999998-20-200</f>
        <v>87.71999999999798</v>
      </c>
    </row>
    <row r="436" spans="1:3" ht="12.75" customHeight="1">
      <c r="A436" s="28">
        <v>440</v>
      </c>
      <c r="B436" s="31" t="s">
        <v>414</v>
      </c>
      <c r="C436" s="30">
        <v>155.25</v>
      </c>
    </row>
    <row r="437" spans="1:3" ht="12.75" customHeight="1">
      <c r="A437" s="28">
        <v>441</v>
      </c>
      <c r="B437" s="31" t="s">
        <v>415</v>
      </c>
      <c r="C437" s="30">
        <f>309.4-5-5-15-14.5-15</f>
        <v>254.89999999999998</v>
      </c>
    </row>
    <row r="438" spans="1:3" ht="12.75" customHeight="1">
      <c r="A438" s="28">
        <v>442</v>
      </c>
      <c r="B438" s="31" t="s">
        <v>416</v>
      </c>
      <c r="C438" s="30">
        <f>67.6-5</f>
        <v>62.599999999999994</v>
      </c>
    </row>
    <row r="439" spans="1:3" ht="12.75" customHeight="1">
      <c r="A439" s="28">
        <v>443</v>
      </c>
      <c r="B439" s="31" t="s">
        <v>417</v>
      </c>
      <c r="C439" s="30" t="s">
        <v>4</v>
      </c>
    </row>
    <row r="440" spans="1:3" ht="12.75" customHeight="1">
      <c r="A440" s="28">
        <v>444</v>
      </c>
      <c r="B440" s="31" t="s">
        <v>418</v>
      </c>
      <c r="C440" s="30">
        <f>261.8-15</f>
        <v>246.8</v>
      </c>
    </row>
    <row r="441" spans="1:3" ht="12.75" customHeight="1">
      <c r="A441" s="28">
        <v>445</v>
      </c>
      <c r="B441" s="31" t="s">
        <v>419</v>
      </c>
      <c r="C441" s="30" t="s">
        <v>4</v>
      </c>
    </row>
    <row r="442" spans="1:3" ht="12.75" customHeight="1">
      <c r="A442" s="28">
        <v>446</v>
      </c>
      <c r="B442" s="31" t="s">
        <v>420</v>
      </c>
      <c r="C442" s="30">
        <v>211.495</v>
      </c>
    </row>
    <row r="443" spans="1:3" ht="12.75">
      <c r="A443" s="28">
        <v>447</v>
      </c>
      <c r="B443" s="32" t="s">
        <v>252</v>
      </c>
      <c r="C443" s="30">
        <v>85</v>
      </c>
    </row>
    <row r="444" spans="1:3" ht="12.75">
      <c r="A444" s="28">
        <v>448</v>
      </c>
      <c r="B444" s="32" t="s">
        <v>155</v>
      </c>
      <c r="C444" s="30" t="s">
        <v>4</v>
      </c>
    </row>
    <row r="445" spans="1:3" ht="12.75" customHeight="1">
      <c r="A445" s="28">
        <v>449</v>
      </c>
      <c r="B445" s="31" t="s">
        <v>421</v>
      </c>
      <c r="C445" s="30">
        <v>275.075</v>
      </c>
    </row>
    <row r="446" spans="1:3" ht="12.75" customHeight="1">
      <c r="A446" s="28">
        <v>450</v>
      </c>
      <c r="B446" s="31" t="s">
        <v>422</v>
      </c>
      <c r="C446" s="30">
        <v>233.26999999999754</v>
      </c>
    </row>
    <row r="447" spans="1:3" ht="12.75">
      <c r="A447" s="28">
        <v>451</v>
      </c>
      <c r="B447" s="32" t="s">
        <v>423</v>
      </c>
      <c r="C447" s="30">
        <v>136</v>
      </c>
    </row>
    <row r="448" spans="1:3" ht="12.75">
      <c r="A448" s="28">
        <v>452</v>
      </c>
      <c r="B448" s="32" t="s">
        <v>424</v>
      </c>
      <c r="C448" s="30">
        <v>153</v>
      </c>
    </row>
    <row r="449" spans="1:3" ht="12.75" customHeight="1">
      <c r="A449" s="28">
        <v>453</v>
      </c>
      <c r="B449" s="31" t="s">
        <v>425</v>
      </c>
      <c r="C449" s="30" t="s">
        <v>4</v>
      </c>
    </row>
    <row r="450" spans="1:3" ht="12.75" customHeight="1">
      <c r="A450" s="28">
        <v>454</v>
      </c>
      <c r="B450" s="31" t="s">
        <v>426</v>
      </c>
      <c r="C450" s="30">
        <f>187-70-15-15</f>
        <v>87</v>
      </c>
    </row>
    <row r="451" spans="1:3" ht="12.75" customHeight="1">
      <c r="A451" s="28">
        <v>455</v>
      </c>
      <c r="B451" s="31" t="s">
        <v>427</v>
      </c>
      <c r="C451" s="30">
        <f>32.0700000000099-6</f>
        <v>26.070000000009898</v>
      </c>
    </row>
    <row r="452" spans="1:3" ht="12.75" customHeight="1">
      <c r="A452" s="28">
        <v>456</v>
      </c>
      <c r="B452" s="31" t="s">
        <v>428</v>
      </c>
      <c r="C452" s="30">
        <v>514.0800000000024</v>
      </c>
    </row>
    <row r="453" spans="1:3" ht="12.75" customHeight="1">
      <c r="A453" s="28">
        <v>457</v>
      </c>
      <c r="B453" s="31" t="s">
        <v>427</v>
      </c>
      <c r="C453" s="30">
        <f>194.439999999995-1.5</f>
        <v>192.939999999995</v>
      </c>
    </row>
    <row r="454" spans="1:3" ht="12.75" customHeight="1">
      <c r="A454" s="28">
        <v>458</v>
      </c>
      <c r="B454" s="31" t="s">
        <v>427</v>
      </c>
      <c r="C454" s="30">
        <f>251.58-60-130</f>
        <v>61.58000000000001</v>
      </c>
    </row>
    <row r="455" spans="1:3" ht="12.75" customHeight="1">
      <c r="A455" s="28">
        <v>459</v>
      </c>
      <c r="B455" s="31" t="s">
        <v>427</v>
      </c>
      <c r="C455" s="30" t="s">
        <v>4</v>
      </c>
    </row>
    <row r="456" spans="1:3" ht="12.75" customHeight="1">
      <c r="A456" s="28">
        <v>460</v>
      </c>
      <c r="B456" s="31" t="s">
        <v>427</v>
      </c>
      <c r="C456" s="30">
        <v>227.36499999999506</v>
      </c>
    </row>
    <row r="457" spans="1:3" ht="12.75" customHeight="1">
      <c r="A457" s="28">
        <v>461</v>
      </c>
      <c r="B457" s="31" t="s">
        <v>427</v>
      </c>
      <c r="C457" s="30" t="s">
        <v>4</v>
      </c>
    </row>
    <row r="458" spans="1:3" ht="12.75" customHeight="1">
      <c r="A458" s="28">
        <v>462</v>
      </c>
      <c r="B458" s="34" t="s">
        <v>429</v>
      </c>
      <c r="C458" s="30">
        <v>261.39499999999754</v>
      </c>
    </row>
    <row r="459" spans="1:3" ht="12.75" customHeight="1">
      <c r="A459" s="28">
        <v>463</v>
      </c>
      <c r="B459" s="31" t="s">
        <v>430</v>
      </c>
      <c r="C459" s="30">
        <v>289</v>
      </c>
    </row>
    <row r="460" spans="1:3" ht="12.75" customHeight="1">
      <c r="A460" s="28">
        <v>464</v>
      </c>
      <c r="B460" s="31" t="s">
        <v>431</v>
      </c>
      <c r="C460" s="30">
        <f>157.38-35-15-35</f>
        <v>72.38</v>
      </c>
    </row>
    <row r="461" spans="1:3" ht="12.75" customHeight="1">
      <c r="A461" s="28">
        <v>465</v>
      </c>
      <c r="B461" s="31" t="s">
        <v>447</v>
      </c>
      <c r="C461" s="30" t="s">
        <v>4</v>
      </c>
    </row>
    <row r="462" spans="1:3" ht="12.75" customHeight="1">
      <c r="A462" s="28">
        <v>466</v>
      </c>
      <c r="B462" s="31" t="s">
        <v>432</v>
      </c>
      <c r="C462" s="30">
        <f>147.880000000005-10-5-100-1</f>
        <v>31.880000000004998</v>
      </c>
    </row>
    <row r="463" spans="1:3" ht="12.75" customHeight="1">
      <c r="A463" s="28">
        <v>467</v>
      </c>
      <c r="B463" s="31" t="s">
        <v>448</v>
      </c>
      <c r="C463" s="30" t="s">
        <v>4</v>
      </c>
    </row>
    <row r="464" spans="1:3" ht="12.75">
      <c r="A464" s="28">
        <v>468</v>
      </c>
      <c r="B464" s="32" t="s">
        <v>433</v>
      </c>
      <c r="C464" s="30">
        <v>212.8</v>
      </c>
    </row>
    <row r="465" spans="1:3" ht="12.75">
      <c r="A465" s="28">
        <v>469</v>
      </c>
      <c r="B465" s="32" t="s">
        <v>434</v>
      </c>
      <c r="C465" s="30">
        <f>102-30</f>
        <v>72</v>
      </c>
    </row>
    <row r="466" spans="1:3" ht="12.75">
      <c r="A466" s="28">
        <v>470</v>
      </c>
      <c r="B466" s="32" t="s">
        <v>435</v>
      </c>
      <c r="C466" s="30">
        <f>162.069999999998-15-15-15</f>
        <v>117.069999999998</v>
      </c>
    </row>
    <row r="467" spans="1:3" ht="12.75">
      <c r="A467" s="28">
        <v>471</v>
      </c>
      <c r="B467" s="32" t="s">
        <v>436</v>
      </c>
      <c r="C467" s="30">
        <v>292.4</v>
      </c>
    </row>
    <row r="468" spans="1:3" ht="12.75">
      <c r="A468" s="28">
        <v>472</v>
      </c>
      <c r="B468" s="37" t="s">
        <v>437</v>
      </c>
      <c r="C468" s="30" t="s">
        <v>4</v>
      </c>
    </row>
    <row r="469" spans="1:3" ht="12.75">
      <c r="A469" s="28">
        <v>473</v>
      </c>
      <c r="B469" s="32" t="s">
        <v>438</v>
      </c>
      <c r="C469" s="30">
        <f>187-45-30-5-5-15-15</f>
        <v>72</v>
      </c>
    </row>
    <row r="470" spans="1:3" ht="12.75" customHeight="1">
      <c r="A470" s="28">
        <v>474</v>
      </c>
      <c r="B470" s="34" t="s">
        <v>439</v>
      </c>
      <c r="C470" s="30">
        <f>206.1-15-15-15</f>
        <v>161.1</v>
      </c>
    </row>
    <row r="471" spans="1:3" ht="12.75">
      <c r="A471" s="28">
        <v>475</v>
      </c>
      <c r="B471" s="35" t="s">
        <v>440</v>
      </c>
      <c r="C471" s="30">
        <v>111.49999999999909</v>
      </c>
    </row>
    <row r="472" spans="1:3" ht="12.75">
      <c r="A472" s="28">
        <v>476</v>
      </c>
      <c r="B472" s="35" t="s">
        <v>441</v>
      </c>
      <c r="C472" s="30">
        <v>195.5</v>
      </c>
    </row>
    <row r="473" spans="1:3" ht="12.75" customHeight="1">
      <c r="A473" s="28">
        <v>477</v>
      </c>
      <c r="B473" s="34" t="s">
        <v>442</v>
      </c>
      <c r="C473" s="30">
        <f>281.544999999995-90</f>
        <v>191.544999999995</v>
      </c>
    </row>
    <row r="474" spans="1:3" ht="12.75">
      <c r="A474" s="28">
        <v>478</v>
      </c>
      <c r="B474" s="32" t="s">
        <v>443</v>
      </c>
      <c r="C474" s="30">
        <f>76.4-1.5-15-0.2</f>
        <v>59.7</v>
      </c>
    </row>
    <row r="475" spans="1:3" ht="15.75" customHeight="1">
      <c r="A475" s="28">
        <v>479</v>
      </c>
      <c r="B475" s="32" t="s">
        <v>486</v>
      </c>
      <c r="C475" s="30" t="s">
        <v>4</v>
      </c>
    </row>
    <row r="476" spans="1:3" ht="15.75" customHeight="1">
      <c r="A476" s="28">
        <v>480</v>
      </c>
      <c r="B476" s="31" t="s">
        <v>487</v>
      </c>
      <c r="C476" s="30" t="s">
        <v>4</v>
      </c>
    </row>
    <row r="477" spans="1:3" ht="12.75" customHeight="1">
      <c r="A477" s="28">
        <v>481</v>
      </c>
      <c r="B477" s="34" t="s">
        <v>444</v>
      </c>
      <c r="C477" s="30" t="s">
        <v>4</v>
      </c>
    </row>
    <row r="478" spans="1:3" ht="12.75">
      <c r="A478" s="28">
        <v>482</v>
      </c>
      <c r="B478" s="32" t="s">
        <v>445</v>
      </c>
      <c r="C478" s="30">
        <f>210.8-130</f>
        <v>80.80000000000001</v>
      </c>
    </row>
    <row r="479" spans="1:3" ht="12.75">
      <c r="A479" s="38">
        <v>483</v>
      </c>
      <c r="B479" s="39" t="s">
        <v>446</v>
      </c>
      <c r="C479" s="30">
        <v>87.03999999999505</v>
      </c>
    </row>
    <row r="480" spans="1:3" ht="12.75">
      <c r="A480" s="28">
        <v>484</v>
      </c>
      <c r="B480" s="40" t="s">
        <v>480</v>
      </c>
      <c r="C480" s="30" t="s">
        <v>4</v>
      </c>
    </row>
    <row r="481" spans="1:3" ht="12.75">
      <c r="A481" s="28">
        <v>485</v>
      </c>
      <c r="B481" s="40" t="s">
        <v>490</v>
      </c>
      <c r="C481" s="28">
        <f>262-15-10-15-16-15</f>
        <v>191</v>
      </c>
    </row>
    <row r="482" spans="1:3" ht="12.75">
      <c r="A482" s="28">
        <v>486</v>
      </c>
      <c r="B482" s="40" t="s">
        <v>491</v>
      </c>
      <c r="C482" s="28" t="s">
        <v>4</v>
      </c>
    </row>
    <row r="483" spans="1:3" ht="12.75">
      <c r="A483" s="28">
        <v>487</v>
      </c>
      <c r="B483" s="40" t="s">
        <v>495</v>
      </c>
      <c r="C483" s="28" t="s">
        <v>4</v>
      </c>
    </row>
    <row r="484" spans="1:3" ht="12.75">
      <c r="A484" s="28">
        <v>488</v>
      </c>
      <c r="B484" s="40" t="s">
        <v>496</v>
      </c>
      <c r="C484" s="28" t="s">
        <v>4</v>
      </c>
    </row>
    <row r="485" spans="1:3" ht="12.75">
      <c r="A485" s="28">
        <v>489</v>
      </c>
      <c r="B485" s="40" t="s">
        <v>493</v>
      </c>
      <c r="C485" s="28" t="s">
        <v>4</v>
      </c>
    </row>
    <row r="486" spans="1:3" ht="12.75">
      <c r="A486" s="28">
        <v>490</v>
      </c>
      <c r="B486" s="40" t="s">
        <v>497</v>
      </c>
      <c r="C486" s="28">
        <v>60</v>
      </c>
    </row>
    <row r="487" spans="1:3" ht="12.75">
      <c r="A487" s="28">
        <v>492</v>
      </c>
      <c r="B487" s="40" t="s">
        <v>499</v>
      </c>
      <c r="C487" s="28">
        <f>200-15-36-20-10-15-15-60</f>
        <v>29</v>
      </c>
    </row>
    <row r="488" spans="1:3" ht="12.75">
      <c r="A488" s="28">
        <v>493</v>
      </c>
      <c r="B488" s="40" t="s">
        <v>494</v>
      </c>
      <c r="C488" s="28" t="s">
        <v>4</v>
      </c>
    </row>
    <row r="489" spans="1:3" ht="12.75">
      <c r="A489" s="28">
        <v>495</v>
      </c>
      <c r="B489" s="40" t="s">
        <v>500</v>
      </c>
      <c r="C489" s="30" t="s">
        <v>4</v>
      </c>
    </row>
    <row r="490" spans="1:3" ht="12.75">
      <c r="A490" s="28">
        <v>496</v>
      </c>
      <c r="B490" s="40" t="s">
        <v>502</v>
      </c>
      <c r="C490" s="30">
        <f>142.4-60-30-10-15</f>
        <v>27.400000000000006</v>
      </c>
    </row>
    <row r="491" spans="1:3" ht="12.75">
      <c r="A491" s="28">
        <v>497</v>
      </c>
      <c r="B491" s="40" t="s">
        <v>501</v>
      </c>
      <c r="C491" s="28" t="s">
        <v>4</v>
      </c>
    </row>
    <row r="492" spans="1:3" ht="12.75">
      <c r="A492" s="28">
        <v>499</v>
      </c>
      <c r="B492" s="40" t="s">
        <v>537</v>
      </c>
      <c r="C492" s="28">
        <f>150.4-26-15</f>
        <v>109.4</v>
      </c>
    </row>
    <row r="493" spans="1:3" ht="12.75">
      <c r="A493" s="28">
        <v>501</v>
      </c>
      <c r="B493" s="40" t="s">
        <v>505</v>
      </c>
      <c r="C493" s="28" t="s">
        <v>4</v>
      </c>
    </row>
    <row r="494" spans="1:3" ht="12.75">
      <c r="A494" s="28">
        <v>502</v>
      </c>
      <c r="B494" s="40" t="s">
        <v>510</v>
      </c>
      <c r="C494" s="30">
        <f>142.4-15-5-59-10</f>
        <v>53.400000000000006</v>
      </c>
    </row>
    <row r="495" spans="1:3" ht="12.75">
      <c r="A495" s="28">
        <v>503</v>
      </c>
      <c r="B495" s="40" t="s">
        <v>511</v>
      </c>
      <c r="C495" s="30" t="s">
        <v>4</v>
      </c>
    </row>
    <row r="496" spans="1:3" ht="12.75">
      <c r="A496" s="28">
        <v>504</v>
      </c>
      <c r="B496" s="40" t="s">
        <v>512</v>
      </c>
      <c r="C496" s="30">
        <f>142.4-70-15.54</f>
        <v>56.86000000000001</v>
      </c>
    </row>
    <row r="497" spans="1:3" ht="12.75">
      <c r="A497" s="28">
        <v>505</v>
      </c>
      <c r="B497" s="40" t="s">
        <v>517</v>
      </c>
      <c r="C497" s="30" t="s">
        <v>4</v>
      </c>
    </row>
    <row r="498" spans="1:3" ht="12.75">
      <c r="A498" s="28">
        <v>506</v>
      </c>
      <c r="B498" s="40" t="s">
        <v>517</v>
      </c>
      <c r="C498" s="30" t="s">
        <v>4</v>
      </c>
    </row>
    <row r="499" spans="1:3" ht="12.75" hidden="1">
      <c r="A499" s="41" t="s">
        <v>513</v>
      </c>
      <c r="B499" s="40"/>
      <c r="C499" s="30" t="s">
        <v>4</v>
      </c>
    </row>
    <row r="500" spans="1:3" ht="12.75">
      <c r="A500" s="41" t="s">
        <v>521</v>
      </c>
      <c r="B500" s="40" t="s">
        <v>527</v>
      </c>
      <c r="C500" s="30" t="s">
        <v>4</v>
      </c>
    </row>
    <row r="501" spans="1:3" ht="12.75">
      <c r="A501" s="41" t="s">
        <v>522</v>
      </c>
      <c r="B501" s="40" t="s">
        <v>525</v>
      </c>
      <c r="C501" s="30">
        <v>13.5</v>
      </c>
    </row>
    <row r="502" spans="1:3" ht="12.75">
      <c r="A502" s="41" t="s">
        <v>523</v>
      </c>
      <c r="B502" s="40" t="s">
        <v>526</v>
      </c>
      <c r="C502" s="30">
        <v>82.5</v>
      </c>
    </row>
    <row r="503" spans="1:3" ht="25.5">
      <c r="A503" s="41" t="s">
        <v>524</v>
      </c>
      <c r="B503" s="42" t="s">
        <v>528</v>
      </c>
      <c r="C503" s="30">
        <v>122.5</v>
      </c>
    </row>
    <row r="504" spans="1:3" ht="12.75">
      <c r="A504" s="41" t="s">
        <v>529</v>
      </c>
      <c r="B504" s="42" t="s">
        <v>530</v>
      </c>
      <c r="C504" s="30" t="s">
        <v>4</v>
      </c>
    </row>
    <row r="505" spans="1:3" ht="12.75">
      <c r="A505" s="41" t="s">
        <v>531</v>
      </c>
      <c r="B505" s="42" t="s">
        <v>534</v>
      </c>
      <c r="C505" s="30" t="s">
        <v>4</v>
      </c>
    </row>
    <row r="506" spans="1:3" ht="12.75">
      <c r="A506" s="41" t="s">
        <v>544</v>
      </c>
      <c r="B506" s="42" t="s">
        <v>545</v>
      </c>
      <c r="C506" s="30">
        <f>595.594-15</f>
        <v>580.594</v>
      </c>
    </row>
    <row r="507" spans="1:3" ht="25.5">
      <c r="A507" s="41" t="s">
        <v>514</v>
      </c>
      <c r="B507" s="42" t="s">
        <v>519</v>
      </c>
      <c r="C507" s="30" t="s">
        <v>4</v>
      </c>
    </row>
    <row r="508" spans="1:3" ht="27.75" customHeight="1">
      <c r="A508" s="41" t="s">
        <v>539</v>
      </c>
      <c r="B508" s="42" t="s">
        <v>540</v>
      </c>
      <c r="C508" s="30">
        <f>235-125-20-5-10-15</f>
        <v>60</v>
      </c>
    </row>
    <row r="509" spans="1:3" ht="12.75">
      <c r="A509" s="41" t="s">
        <v>506</v>
      </c>
      <c r="B509" s="40" t="s">
        <v>508</v>
      </c>
      <c r="C509" s="28" t="s">
        <v>4</v>
      </c>
    </row>
    <row r="510" spans="1:3" ht="12.75">
      <c r="A510" s="41" t="s">
        <v>532</v>
      </c>
      <c r="B510" s="40" t="s">
        <v>533</v>
      </c>
      <c r="C510" s="28" t="s">
        <v>4</v>
      </c>
    </row>
    <row r="511" spans="1:3" ht="12.75">
      <c r="A511" s="41" t="s">
        <v>535</v>
      </c>
      <c r="B511" s="40" t="s">
        <v>536</v>
      </c>
      <c r="C511" s="28" t="s">
        <v>4</v>
      </c>
    </row>
    <row r="512" spans="1:3" ht="12.75">
      <c r="A512" s="41" t="s">
        <v>538</v>
      </c>
      <c r="B512" s="40" t="s">
        <v>541</v>
      </c>
      <c r="C512" s="28">
        <f>940-15</f>
        <v>925</v>
      </c>
    </row>
    <row r="513" spans="1:3" ht="12.75">
      <c r="A513" s="41" t="s">
        <v>507</v>
      </c>
      <c r="B513" s="40" t="s">
        <v>509</v>
      </c>
      <c r="C513" s="28" t="s">
        <v>4</v>
      </c>
    </row>
    <row r="514" spans="1:3" ht="12.75">
      <c r="A514" s="41" t="s">
        <v>542</v>
      </c>
      <c r="B514" s="40" t="s">
        <v>543</v>
      </c>
      <c r="C514" s="28">
        <f>376-15</f>
        <v>361</v>
      </c>
    </row>
    <row r="515" spans="1:3" ht="12.75">
      <c r="A515" s="41" t="s">
        <v>515</v>
      </c>
      <c r="B515" s="40" t="s">
        <v>518</v>
      </c>
      <c r="C515" s="28" t="s">
        <v>4</v>
      </c>
    </row>
    <row r="516" spans="1:3" ht="27.75" customHeight="1">
      <c r="A516" s="41" t="s">
        <v>516</v>
      </c>
      <c r="B516" s="42" t="s">
        <v>520</v>
      </c>
      <c r="C516" s="28" t="s">
        <v>4</v>
      </c>
    </row>
  </sheetData>
  <sheetProtection/>
  <autoFilter ref="A4:C49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">
      <selection activeCell="D21" sqref="D21"/>
    </sheetView>
  </sheetViews>
  <sheetFormatPr defaultColWidth="9.140625" defaultRowHeight="12.75"/>
  <cols>
    <col min="1" max="1" width="3.8515625" style="0" customWidth="1"/>
    <col min="2" max="2" width="12.421875" style="0" customWidth="1"/>
    <col min="3" max="3" width="75.28125" style="6" customWidth="1"/>
    <col min="4" max="4" width="64.28125" style="4" customWidth="1"/>
    <col min="5" max="5" width="9.28125" style="4" customWidth="1"/>
  </cols>
  <sheetData>
    <row r="1" ht="22.5" customHeight="1">
      <c r="D1" s="22" t="s">
        <v>504</v>
      </c>
    </row>
    <row r="2" spans="2:4" ht="40.5" customHeight="1">
      <c r="B2" s="46" t="s">
        <v>489</v>
      </c>
      <c r="C2" s="46"/>
      <c r="D2" s="46"/>
    </row>
    <row r="3" spans="2:4" ht="62.25" customHeight="1">
      <c r="B3" s="20" t="s">
        <v>477</v>
      </c>
      <c r="C3" s="1" t="s">
        <v>450</v>
      </c>
      <c r="D3" s="1" t="s">
        <v>2</v>
      </c>
    </row>
    <row r="4" spans="2:4" ht="15.75">
      <c r="B4" s="18">
        <v>1</v>
      </c>
      <c r="C4" s="1">
        <v>2</v>
      </c>
      <c r="D4" s="1">
        <v>4</v>
      </c>
    </row>
    <row r="5" spans="2:4" ht="15.75">
      <c r="B5" s="19" t="s">
        <v>478</v>
      </c>
      <c r="C5" s="1" t="s">
        <v>479</v>
      </c>
      <c r="D5" s="1" t="s">
        <v>4</v>
      </c>
    </row>
    <row r="6" spans="2:4" ht="15.75">
      <c r="B6" s="19"/>
      <c r="C6" s="1"/>
      <c r="D6" s="1"/>
    </row>
    <row r="7" spans="2:5" ht="113.25" customHeight="1">
      <c r="B7" s="1" t="s">
        <v>449</v>
      </c>
      <c r="C7" s="1" t="s">
        <v>450</v>
      </c>
      <c r="D7" s="1" t="s">
        <v>2</v>
      </c>
      <c r="E7" s="2"/>
    </row>
    <row r="8" spans="2:5" ht="15.75">
      <c r="B8" s="1">
        <v>1</v>
      </c>
      <c r="C8" s="1">
        <v>2</v>
      </c>
      <c r="D8" s="1">
        <v>4</v>
      </c>
      <c r="E8" s="3"/>
    </row>
    <row r="9" spans="2:6" ht="15.75">
      <c r="B9" s="1">
        <v>1</v>
      </c>
      <c r="C9" s="1" t="s">
        <v>451</v>
      </c>
      <c r="D9" s="1" t="s">
        <v>4</v>
      </c>
      <c r="F9" s="5"/>
    </row>
    <row r="10" spans="2:7" ht="30" customHeight="1">
      <c r="B10" s="1">
        <v>2</v>
      </c>
      <c r="C10" s="1" t="s">
        <v>452</v>
      </c>
      <c r="D10" s="1" t="s">
        <v>4</v>
      </c>
      <c r="F10" s="5"/>
      <c r="G10" s="5"/>
    </row>
    <row r="11" spans="2:6" ht="15.75">
      <c r="B11" s="1">
        <v>3</v>
      </c>
      <c r="C11" s="1" t="s">
        <v>453</v>
      </c>
      <c r="D11" s="1">
        <v>136</v>
      </c>
      <c r="F11" s="5"/>
    </row>
    <row r="12" spans="2:7" ht="15.75">
      <c r="B12" s="1">
        <v>4</v>
      </c>
      <c r="C12" s="1" t="s">
        <v>454</v>
      </c>
      <c r="D12" s="1" t="s">
        <v>4</v>
      </c>
      <c r="F12" s="5"/>
      <c r="G12" s="5"/>
    </row>
    <row r="13" spans="2:4" ht="15.75">
      <c r="B13" s="1">
        <v>5</v>
      </c>
      <c r="C13" s="1" t="s">
        <v>455</v>
      </c>
      <c r="D13" s="1" t="s">
        <v>4</v>
      </c>
    </row>
    <row r="14" spans="2:6" ht="15.75">
      <c r="B14" s="1">
        <v>6</v>
      </c>
      <c r="C14" s="1" t="s">
        <v>456</v>
      </c>
      <c r="D14" s="1" t="s">
        <v>4</v>
      </c>
      <c r="F14" s="5"/>
    </row>
    <row r="15" spans="2:4" ht="15.75">
      <c r="B15" s="1">
        <v>7</v>
      </c>
      <c r="C15" s="1" t="s">
        <v>457</v>
      </c>
      <c r="D15" s="1" t="s">
        <v>4</v>
      </c>
    </row>
    <row r="16" spans="2:4" ht="15.75">
      <c r="B16" s="1">
        <v>8</v>
      </c>
      <c r="C16" s="1" t="s">
        <v>458</v>
      </c>
      <c r="D16" s="1" t="s">
        <v>4</v>
      </c>
    </row>
    <row r="17" spans="2:4" ht="15.75">
      <c r="B17" s="1">
        <v>9</v>
      </c>
      <c r="C17" s="1" t="s">
        <v>459</v>
      </c>
      <c r="D17" s="1" t="s">
        <v>4</v>
      </c>
    </row>
    <row r="18" spans="2:4" ht="15.75">
      <c r="B18" s="1">
        <v>10</v>
      </c>
      <c r="C18" s="1" t="s">
        <v>460</v>
      </c>
      <c r="D18" s="1" t="s">
        <v>4</v>
      </c>
    </row>
    <row r="19" spans="2:4" ht="15.75">
      <c r="B19" s="1">
        <v>11</v>
      </c>
      <c r="C19" s="1" t="s">
        <v>461</v>
      </c>
      <c r="D19" s="1" t="s">
        <v>4</v>
      </c>
    </row>
    <row r="20" spans="2:4" ht="33" customHeight="1">
      <c r="B20" s="1">
        <v>12</v>
      </c>
      <c r="C20" s="1" t="s">
        <v>462</v>
      </c>
      <c r="D20" s="1" t="s">
        <v>4</v>
      </c>
    </row>
    <row r="21" spans="2:4" ht="15.75">
      <c r="B21" s="1">
        <v>13</v>
      </c>
      <c r="C21" s="1" t="s">
        <v>463</v>
      </c>
      <c r="D21" s="1">
        <v>333</v>
      </c>
    </row>
    <row r="22" spans="2:6" ht="15.75">
      <c r="B22" s="1">
        <v>14</v>
      </c>
      <c r="C22" s="1" t="s">
        <v>464</v>
      </c>
      <c r="D22" s="1">
        <v>750.5</v>
      </c>
      <c r="F22" s="5"/>
    </row>
    <row r="23" spans="2:4" ht="15.75">
      <c r="B23" s="1">
        <v>15</v>
      </c>
      <c r="C23" s="1" t="s">
        <v>465</v>
      </c>
      <c r="D23" s="1">
        <v>1213</v>
      </c>
    </row>
    <row r="24" spans="2:4" ht="15.75">
      <c r="B24" s="1">
        <v>17</v>
      </c>
      <c r="C24" s="1" t="s">
        <v>466</v>
      </c>
      <c r="D24" s="1">
        <v>635</v>
      </c>
    </row>
    <row r="25" spans="2:6" ht="15.75">
      <c r="B25" s="1">
        <v>18</v>
      </c>
      <c r="C25" s="1" t="s">
        <v>467</v>
      </c>
      <c r="D25" s="1" t="s">
        <v>4</v>
      </c>
      <c r="F25" s="5"/>
    </row>
    <row r="26" spans="2:4" ht="15.75">
      <c r="B26" s="1">
        <v>19</v>
      </c>
      <c r="C26" s="1" t="s">
        <v>468</v>
      </c>
      <c r="D26" s="1">
        <v>2505</v>
      </c>
    </row>
    <row r="27" spans="2:4" ht="15.75">
      <c r="B27" s="1">
        <v>20</v>
      </c>
      <c r="C27" s="1" t="s">
        <v>469</v>
      </c>
      <c r="D27" s="21" t="s">
        <v>4</v>
      </c>
    </row>
    <row r="28" spans="2:4" ht="15.75">
      <c r="B28" s="1">
        <v>21</v>
      </c>
      <c r="C28" s="1" t="s">
        <v>470</v>
      </c>
      <c r="D28" s="1" t="s">
        <v>4</v>
      </c>
    </row>
    <row r="29" spans="2:4" ht="15.75">
      <c r="B29" s="1">
        <v>22</v>
      </c>
      <c r="C29" s="1" t="s">
        <v>471</v>
      </c>
      <c r="D29" s="1" t="s">
        <v>4</v>
      </c>
    </row>
    <row r="30" spans="2:4" ht="15.75">
      <c r="B30" s="1">
        <v>23</v>
      </c>
      <c r="C30" s="1" t="s">
        <v>472</v>
      </c>
      <c r="D30" s="1" t="s">
        <v>4</v>
      </c>
    </row>
    <row r="31" spans="2:6" ht="15.75">
      <c r="B31" s="1">
        <v>24</v>
      </c>
      <c r="C31" s="1" t="s">
        <v>473</v>
      </c>
      <c r="D31" s="1">
        <v>2351.5</v>
      </c>
      <c r="F31" s="5"/>
    </row>
    <row r="32" spans="2:4" ht="15.75">
      <c r="B32" s="1">
        <v>25</v>
      </c>
      <c r="C32" s="1" t="s">
        <v>474</v>
      </c>
      <c r="D32" s="1" t="s">
        <v>4</v>
      </c>
    </row>
    <row r="33" spans="2:6" ht="15.75">
      <c r="B33" s="1">
        <v>26</v>
      </c>
      <c r="C33" s="1" t="s">
        <v>475</v>
      </c>
      <c r="D33" s="1" t="s">
        <v>4</v>
      </c>
      <c r="F33" s="5"/>
    </row>
    <row r="34" spans="4:7" ht="12.75">
      <c r="D34" s="7"/>
      <c r="E34" s="8"/>
      <c r="F34" s="8"/>
      <c r="G34" s="8"/>
    </row>
    <row r="35" spans="4:7" ht="12.75">
      <c r="D35" s="8"/>
      <c r="E35" s="8"/>
      <c r="F35" s="8"/>
      <c r="G35" s="8"/>
    </row>
    <row r="36" spans="2:7" ht="12.75">
      <c r="B36" s="9" t="s">
        <v>476</v>
      </c>
      <c r="D36" s="8"/>
      <c r="E36" s="8"/>
      <c r="F36" s="8"/>
      <c r="G36" s="8"/>
    </row>
    <row r="37" spans="4:7" ht="12.75">
      <c r="D37" s="7"/>
      <c r="E37" s="7"/>
      <c r="F37" s="8"/>
      <c r="G37" s="8"/>
    </row>
    <row r="38" spans="4:7" ht="12.75">
      <c r="D38" s="7"/>
      <c r="E38" s="8"/>
      <c r="F38" s="8"/>
      <c r="G38" s="8"/>
    </row>
    <row r="39" spans="4:7" ht="12.75">
      <c r="D39" s="7"/>
      <c r="E39" s="8"/>
      <c r="F39" s="8"/>
      <c r="G39" s="8"/>
    </row>
    <row r="40" spans="4:7" ht="12.75">
      <c r="D40" s="7"/>
      <c r="E40" s="8"/>
      <c r="F40" s="8"/>
      <c r="G40" s="8"/>
    </row>
    <row r="41" spans="4:7" ht="12.75">
      <c r="D41" s="7"/>
      <c r="E41" s="8"/>
      <c r="F41" s="8"/>
      <c r="G41" s="8"/>
    </row>
    <row r="42" spans="4:7" ht="12.75">
      <c r="D42" s="7"/>
      <c r="E42" s="8"/>
      <c r="F42" s="8"/>
      <c r="G42" s="8"/>
    </row>
    <row r="43" spans="4:7" ht="12.75">
      <c r="D43" s="7"/>
      <c r="E43" s="8"/>
      <c r="F43" s="8"/>
      <c r="G43" s="8"/>
    </row>
    <row r="44" spans="4:7" ht="12.75">
      <c r="D44" s="7"/>
      <c r="E44" s="8"/>
      <c r="F44" s="8"/>
      <c r="G44" s="8"/>
    </row>
    <row r="45" spans="4:7" ht="12.75">
      <c r="D45" s="10"/>
      <c r="E45" s="10"/>
      <c r="F45" s="8"/>
      <c r="G45" s="8"/>
    </row>
    <row r="46" spans="4:7" ht="12.75">
      <c r="D46" s="7"/>
      <c r="E46" s="8"/>
      <c r="F46" s="8"/>
      <c r="G46" s="8"/>
    </row>
    <row r="47" spans="4:7" ht="12.75">
      <c r="D47" s="7"/>
      <c r="E47" s="8"/>
      <c r="F47" s="8"/>
      <c r="G47" s="8"/>
    </row>
    <row r="48" spans="4:7" ht="12.75">
      <c r="D48" s="7"/>
      <c r="E48" s="8"/>
      <c r="F48" s="8"/>
      <c r="G48" s="8"/>
    </row>
    <row r="49" spans="4:7" ht="12.75">
      <c r="D49" s="7"/>
      <c r="E49" s="8"/>
      <c r="F49" s="8"/>
      <c r="G49" s="8"/>
    </row>
    <row r="50" spans="4:7" ht="12.75">
      <c r="D50" s="7"/>
      <c r="E50" s="8"/>
      <c r="F50" s="8"/>
      <c r="G50" s="8"/>
    </row>
    <row r="51" spans="4:7" ht="12.75">
      <c r="D51" s="7"/>
      <c r="E51" s="8"/>
      <c r="F51" s="8"/>
      <c r="G51" s="8"/>
    </row>
    <row r="52" spans="4:7" ht="12.75">
      <c r="D52" s="7"/>
      <c r="E52" s="8"/>
      <c r="F52" s="8"/>
      <c r="G52" s="8"/>
    </row>
    <row r="53" spans="4:7" ht="12.75">
      <c r="D53" s="7"/>
      <c r="E53" s="8"/>
      <c r="F53" s="8"/>
      <c r="G53" s="8"/>
    </row>
    <row r="54" spans="4:7" ht="12.75">
      <c r="D54" s="7"/>
      <c r="E54" s="7"/>
      <c r="F54" s="8"/>
      <c r="G54" s="8"/>
    </row>
    <row r="55" spans="4:7" ht="12.75">
      <c r="D55" s="7"/>
      <c r="E55" s="8"/>
      <c r="F55" s="8"/>
      <c r="G55" s="8"/>
    </row>
    <row r="56" spans="4:7" ht="12.75">
      <c r="D56" s="7"/>
      <c r="E56" s="8"/>
      <c r="F56" s="8"/>
      <c r="G56" s="8"/>
    </row>
    <row r="57" spans="4:7" ht="12.75">
      <c r="D57" s="7"/>
      <c r="E57" s="8"/>
      <c r="F57" s="8"/>
      <c r="G57" s="8"/>
    </row>
    <row r="58" spans="4:7" ht="12.75">
      <c r="D58" s="7"/>
      <c r="E58" s="8"/>
      <c r="F58" s="8"/>
      <c r="G58" s="8"/>
    </row>
    <row r="59" spans="4:7" ht="12.75">
      <c r="D59" s="7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7"/>
      <c r="E62" s="8"/>
      <c r="F62" s="8"/>
      <c r="G62" s="8"/>
    </row>
    <row r="63" spans="4:7" ht="12.75">
      <c r="D63" s="7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7"/>
      <c r="E66" s="8"/>
      <c r="F66" s="8"/>
      <c r="G66" s="8"/>
    </row>
    <row r="67" spans="4:7" ht="12.75">
      <c r="D67" s="7"/>
      <c r="E67" s="8"/>
      <c r="F67" s="8"/>
      <c r="G67" s="8"/>
    </row>
    <row r="68" spans="4:7" ht="12.75">
      <c r="D68" s="7"/>
      <c r="E68" s="8"/>
      <c r="F68" s="8"/>
      <c r="G68" s="8"/>
    </row>
    <row r="70" ht="15.75">
      <c r="F70" s="5"/>
    </row>
    <row r="76" ht="15.75">
      <c r="F76" s="5"/>
    </row>
    <row r="81" ht="15.75">
      <c r="F81" s="5"/>
    </row>
    <row r="87" ht="15.75">
      <c r="F87" s="5"/>
    </row>
    <row r="89" ht="15.75">
      <c r="F89" s="5"/>
    </row>
    <row r="92" ht="15.75">
      <c r="F92" s="5"/>
    </row>
    <row r="104" ht="15.75">
      <c r="F104" s="5"/>
    </row>
    <row r="106" ht="15.75">
      <c r="F106" s="5"/>
    </row>
    <row r="109" ht="15.75">
      <c r="F109" s="5"/>
    </row>
    <row r="111" ht="15.75">
      <c r="F111" s="5"/>
    </row>
    <row r="127" ht="15.75">
      <c r="F127" s="5"/>
    </row>
    <row r="129" ht="15.75">
      <c r="F129" s="5"/>
    </row>
    <row r="133" ht="15.75">
      <c r="F133" s="5"/>
    </row>
    <row r="136" ht="15.75">
      <c r="F136" s="5"/>
    </row>
    <row r="141" ht="15.75">
      <c r="F141" s="5"/>
    </row>
    <row r="144" ht="15.75">
      <c r="F144" s="5"/>
    </row>
    <row r="147" ht="15.75">
      <c r="F147" s="5"/>
    </row>
    <row r="152" ht="15.75">
      <c r="F152" s="5"/>
    </row>
    <row r="154" ht="15.75">
      <c r="F154" s="5"/>
    </row>
    <row r="156" ht="15.75">
      <c r="F156" s="5"/>
    </row>
    <row r="168" ht="15.75">
      <c r="F168" s="5"/>
    </row>
    <row r="170" ht="15.75">
      <c r="F170" s="5"/>
    </row>
    <row r="174" ht="15.75">
      <c r="F174" s="5"/>
    </row>
    <row r="183" spans="4:6" ht="18.75">
      <c r="D183" s="11"/>
      <c r="F183" s="5"/>
    </row>
    <row r="187" ht="15.75">
      <c r="F187" s="5"/>
    </row>
    <row r="190" ht="15.75">
      <c r="F190" s="5"/>
    </row>
    <row r="192" ht="15.75">
      <c r="F192" s="5"/>
    </row>
    <row r="195" ht="15.75">
      <c r="F195" s="5"/>
    </row>
    <row r="201" ht="15.75">
      <c r="F201" s="5"/>
    </row>
    <row r="205" ht="15.75">
      <c r="F205" s="5"/>
    </row>
    <row r="208" ht="15.75">
      <c r="F208" s="5"/>
    </row>
    <row r="211" ht="15.75">
      <c r="F211" s="5"/>
    </row>
    <row r="213" ht="15.75">
      <c r="F213" s="5"/>
    </row>
    <row r="216" ht="15.75">
      <c r="F216" s="5"/>
    </row>
    <row r="224" ht="15.75">
      <c r="F224" s="5"/>
    </row>
    <row r="229" ht="15.75">
      <c r="F229" s="5"/>
    </row>
    <row r="231" ht="15.75">
      <c r="F231" s="5"/>
    </row>
    <row r="237" ht="15.75">
      <c r="F237" s="5"/>
    </row>
    <row r="240" ht="15.75">
      <c r="F240" s="5"/>
    </row>
    <row r="244" ht="15.75">
      <c r="F244" s="5"/>
    </row>
    <row r="246" ht="15.75">
      <c r="F246" s="5"/>
    </row>
    <row r="248" ht="15.75">
      <c r="F248" s="5"/>
    </row>
    <row r="250" ht="15.75">
      <c r="F250" s="5"/>
    </row>
    <row r="252" ht="15.75">
      <c r="F252" s="5"/>
    </row>
    <row r="254" ht="15.75">
      <c r="F254" s="5"/>
    </row>
    <row r="256" ht="15.75">
      <c r="F256" s="5"/>
    </row>
    <row r="259" ht="15.75">
      <c r="F259" s="5"/>
    </row>
    <row r="261" ht="15.75">
      <c r="F261" s="5"/>
    </row>
    <row r="266" ht="15.75">
      <c r="F266" s="5"/>
    </row>
    <row r="272" ht="15.75">
      <c r="F272" s="5"/>
    </row>
    <row r="277" ht="15.75">
      <c r="F277" s="5"/>
    </row>
    <row r="283" ht="15.75">
      <c r="F283" s="5"/>
    </row>
    <row r="285" ht="15.75">
      <c r="F285" s="5"/>
    </row>
    <row r="287" ht="15.75">
      <c r="F287" s="5"/>
    </row>
    <row r="290" ht="15.75">
      <c r="F290" s="5"/>
    </row>
    <row r="292" ht="15.75">
      <c r="F292" s="5"/>
    </row>
    <row r="294" ht="15.75">
      <c r="F294" s="5"/>
    </row>
    <row r="296" ht="15.75">
      <c r="F296" s="5"/>
    </row>
    <row r="300" ht="15.75">
      <c r="F300" s="5"/>
    </row>
    <row r="303" ht="15.75">
      <c r="F303" s="5"/>
    </row>
    <row r="306" ht="15.75">
      <c r="F306" s="5"/>
    </row>
    <row r="308" ht="15.75">
      <c r="F308" s="5"/>
    </row>
    <row r="310" ht="15.75">
      <c r="F310" s="5"/>
    </row>
    <row r="316" ht="15.75">
      <c r="F316" s="5"/>
    </row>
    <row r="318" ht="15.75">
      <c r="F318" s="5"/>
    </row>
    <row r="320" ht="15.75">
      <c r="F320" s="5"/>
    </row>
    <row r="323" ht="15.75">
      <c r="F323" s="5"/>
    </row>
    <row r="327" ht="15.75">
      <c r="F327" s="5"/>
    </row>
    <row r="331" ht="15.75">
      <c r="F331" s="5"/>
    </row>
    <row r="333" ht="15.75">
      <c r="F333" s="5"/>
    </row>
    <row r="335" ht="15.75">
      <c r="F335" s="5"/>
    </row>
    <row r="337" ht="15.75">
      <c r="F337" s="5"/>
    </row>
    <row r="339" ht="15.75">
      <c r="F339" s="5"/>
    </row>
    <row r="341" ht="15.75">
      <c r="F341" s="5"/>
    </row>
    <row r="343" ht="15.75">
      <c r="F343" s="5"/>
    </row>
    <row r="345" ht="15.75">
      <c r="F345" s="5"/>
    </row>
    <row r="347" ht="15.75">
      <c r="F347" s="5"/>
    </row>
    <row r="349" ht="15.75">
      <c r="F349" s="5"/>
    </row>
    <row r="351" ht="15.75">
      <c r="F351" s="5"/>
    </row>
    <row r="355" ht="15.75">
      <c r="F355" s="5"/>
    </row>
    <row r="357" ht="15.75">
      <c r="F357" s="5"/>
    </row>
    <row r="360" ht="15.75">
      <c r="F360" s="5"/>
    </row>
    <row r="362" ht="15.75">
      <c r="F362" s="5"/>
    </row>
    <row r="364" ht="15.75">
      <c r="F364" s="5"/>
    </row>
    <row r="368" ht="15.75">
      <c r="F368" s="5"/>
    </row>
    <row r="371" ht="15.75">
      <c r="F371" s="5"/>
    </row>
    <row r="373" ht="15.75">
      <c r="F373" s="5"/>
    </row>
    <row r="375" ht="15.75">
      <c r="F375" s="5"/>
    </row>
    <row r="377" ht="15.75">
      <c r="F377" s="5"/>
    </row>
    <row r="379" ht="15.75">
      <c r="F379" s="5"/>
    </row>
    <row r="383" ht="15.75">
      <c r="F383" s="5"/>
    </row>
    <row r="385" ht="15.75">
      <c r="F385" s="5"/>
    </row>
    <row r="387" ht="15.75">
      <c r="F387" s="5"/>
    </row>
    <row r="389" ht="15.75">
      <c r="F389" s="5"/>
    </row>
    <row r="391" ht="15.75">
      <c r="F391" s="5"/>
    </row>
    <row r="394" ht="15.75">
      <c r="F394" s="5"/>
    </row>
    <row r="396" ht="15.75">
      <c r="F396" s="5"/>
    </row>
    <row r="398" ht="15.75">
      <c r="F398" s="5"/>
    </row>
    <row r="400" ht="15.75">
      <c r="F400" s="5"/>
    </row>
    <row r="402" ht="15.75">
      <c r="F402" s="5"/>
    </row>
    <row r="404" ht="15.75">
      <c r="F404" s="5"/>
    </row>
    <row r="412" ht="15.75">
      <c r="F412" s="5"/>
    </row>
    <row r="419" ht="15.75">
      <c r="F419" s="5"/>
    </row>
    <row r="430" ht="15.75">
      <c r="F430" s="5"/>
    </row>
    <row r="433" ht="15.75">
      <c r="F433" s="5"/>
    </row>
    <row r="435" ht="15.75">
      <c r="F435" s="5"/>
    </row>
    <row r="437" ht="15.75">
      <c r="F437" s="5"/>
    </row>
    <row r="439" ht="15.75">
      <c r="F439" s="5"/>
    </row>
    <row r="441" ht="15.75">
      <c r="F441" s="5"/>
    </row>
    <row r="443" ht="15.75">
      <c r="F443" s="5"/>
    </row>
    <row r="445" ht="15.75">
      <c r="F445" s="5"/>
    </row>
    <row r="447" ht="15.75">
      <c r="F447" s="5"/>
    </row>
    <row r="450" ht="15.75">
      <c r="F450" s="5"/>
    </row>
    <row r="452" ht="15.75">
      <c r="F452" s="5"/>
    </row>
    <row r="454" ht="15.75">
      <c r="F454" s="5"/>
    </row>
    <row r="456" ht="15.75">
      <c r="F456" s="5"/>
    </row>
    <row r="458" ht="15.75">
      <c r="F458" s="5"/>
    </row>
    <row r="460" ht="15.75">
      <c r="F460" s="5"/>
    </row>
    <row r="462" ht="15.75">
      <c r="F462" s="5"/>
    </row>
    <row r="464" ht="15.75">
      <c r="F464" s="5"/>
    </row>
    <row r="466" ht="15.75">
      <c r="F466" s="5"/>
    </row>
    <row r="468" ht="15.75">
      <c r="F468" s="5"/>
    </row>
    <row r="470" ht="15.75">
      <c r="F470" s="5"/>
    </row>
    <row r="474" ht="15.75">
      <c r="F474" s="5"/>
    </row>
    <row r="476" ht="15.75">
      <c r="F476" s="5"/>
    </row>
    <row r="478" ht="15.75">
      <c r="F478" s="5"/>
    </row>
    <row r="480" ht="15.75">
      <c r="F480" s="5"/>
    </row>
    <row r="482" ht="15.75">
      <c r="F482" s="5"/>
    </row>
    <row r="484" ht="15.75">
      <c r="F484" s="5"/>
    </row>
    <row r="487" ht="15.75">
      <c r="F487" s="5"/>
    </row>
    <row r="489" ht="15.75">
      <c r="F489" s="5"/>
    </row>
    <row r="491" ht="15.75">
      <c r="F491" s="5"/>
    </row>
    <row r="493" ht="15.75">
      <c r="F493" s="5"/>
    </row>
    <row r="495" ht="15.75">
      <c r="F495" s="5"/>
    </row>
    <row r="497" ht="15.75">
      <c r="F497" s="5"/>
    </row>
    <row r="499" ht="15.75">
      <c r="F499" s="5"/>
    </row>
    <row r="503" ht="15.75">
      <c r="F503" s="5"/>
    </row>
    <row r="505" ht="15.75">
      <c r="F505" s="5"/>
    </row>
    <row r="507" ht="15.75">
      <c r="F507" s="5"/>
    </row>
    <row r="509" ht="15.75">
      <c r="F509" s="5"/>
    </row>
    <row r="511" ht="15.75">
      <c r="F511" s="5"/>
    </row>
    <row r="517" ht="15.75">
      <c r="F517" s="5"/>
    </row>
    <row r="519" ht="15.75">
      <c r="F519" s="5"/>
    </row>
    <row r="521" ht="15.75">
      <c r="F521" s="5"/>
    </row>
    <row r="523" ht="15.75">
      <c r="F523" s="5"/>
    </row>
    <row r="525" ht="15.75">
      <c r="F525" s="5"/>
    </row>
    <row r="527" spans="2:6" ht="15.75">
      <c r="B527" s="12"/>
      <c r="C527" s="13"/>
      <c r="D527" s="14"/>
      <c r="F527" s="5"/>
    </row>
    <row r="528" spans="2:4" ht="15.75">
      <c r="B528" s="15"/>
      <c r="C528" s="16"/>
      <c r="D528" s="17"/>
    </row>
    <row r="529" spans="2:6" ht="15.75">
      <c r="B529" s="15"/>
      <c r="C529" s="16"/>
      <c r="D529" s="17"/>
      <c r="F529" s="5"/>
    </row>
    <row r="530" spans="2:4" ht="15.75">
      <c r="B530" s="15"/>
      <c r="C530" s="16"/>
      <c r="D530" s="17"/>
    </row>
    <row r="531" spans="2:6" ht="15.75">
      <c r="B531" s="15"/>
      <c r="C531" s="16"/>
      <c r="D531" s="17"/>
      <c r="F531" s="5"/>
    </row>
    <row r="532" spans="2:4" ht="15.75">
      <c r="B532" s="15"/>
      <c r="C532" s="16"/>
      <c r="D532" s="17"/>
    </row>
    <row r="533" spans="2:4" ht="15.75">
      <c r="B533" s="15"/>
      <c r="C533" s="16"/>
      <c r="D533" s="17"/>
    </row>
    <row r="534" spans="2:6" ht="15.75">
      <c r="B534" s="15"/>
      <c r="C534" s="16"/>
      <c r="D534" s="17"/>
      <c r="F534" s="5"/>
    </row>
    <row r="535" spans="2:4" ht="15.75">
      <c r="B535" s="15"/>
      <c r="C535" s="16"/>
      <c r="D535" s="17"/>
    </row>
    <row r="536" spans="2:6" ht="15.75">
      <c r="B536" s="15"/>
      <c r="C536" s="16"/>
      <c r="D536" s="17"/>
      <c r="F536" s="5"/>
    </row>
    <row r="537" spans="2:4" ht="15.75">
      <c r="B537" s="15"/>
      <c r="C537" s="16"/>
      <c r="D537" s="17"/>
    </row>
    <row r="538" spans="2:6" ht="15.75">
      <c r="B538" s="15"/>
      <c r="C538" s="16"/>
      <c r="D538" s="17"/>
      <c r="F538" s="5"/>
    </row>
    <row r="539" spans="2:4" ht="15.75">
      <c r="B539" s="15"/>
      <c r="C539" s="16"/>
      <c r="D539" s="17"/>
    </row>
    <row r="540" spans="2:6" ht="15.75">
      <c r="B540" s="15"/>
      <c r="C540" s="16"/>
      <c r="D540" s="17"/>
      <c r="F540" s="5"/>
    </row>
    <row r="541" spans="2:4" ht="15.75">
      <c r="B541" s="15"/>
      <c r="C541" s="16"/>
      <c r="D541" s="17"/>
    </row>
    <row r="542" spans="2:6" ht="15.75">
      <c r="B542" s="15"/>
      <c r="C542" s="16"/>
      <c r="D542" s="17"/>
      <c r="F542" s="5"/>
    </row>
    <row r="543" spans="2:4" ht="15.75">
      <c r="B543" s="15"/>
      <c r="C543" s="16"/>
      <c r="D543" s="17"/>
    </row>
    <row r="544" spans="2:4" ht="15.75">
      <c r="B544" s="15"/>
      <c r="C544" s="16"/>
      <c r="D544" s="17"/>
    </row>
    <row r="545" spans="2:6" ht="15.75">
      <c r="B545" s="15"/>
      <c r="C545" s="16"/>
      <c r="D545" s="17"/>
      <c r="F545" s="5"/>
    </row>
    <row r="546" spans="2:4" ht="15.75">
      <c r="B546" s="15"/>
      <c r="C546" s="16"/>
      <c r="D546" s="17"/>
    </row>
    <row r="547" spans="2:4" ht="15.75">
      <c r="B547" s="15"/>
      <c r="C547" s="16"/>
      <c r="D547" s="17"/>
    </row>
    <row r="548" spans="2:4" ht="15.75">
      <c r="B548" s="15"/>
      <c r="C548" s="16"/>
      <c r="D548" s="17"/>
    </row>
    <row r="549" spans="2:4" ht="15.75">
      <c r="B549" s="15"/>
      <c r="C549" s="16"/>
      <c r="D549" s="17"/>
    </row>
    <row r="550" spans="2:4" ht="15.75">
      <c r="B550" s="15"/>
      <c r="C550" s="16"/>
      <c r="D550" s="17"/>
    </row>
    <row r="551" spans="2:4" ht="15.75">
      <c r="B551" s="15"/>
      <c r="C551" s="16"/>
      <c r="D551" s="17"/>
    </row>
    <row r="552" spans="2:4" ht="15.75">
      <c r="B552" s="15"/>
      <c r="C552" s="16"/>
      <c r="D552" s="17"/>
    </row>
    <row r="553" spans="2:4" ht="15.75">
      <c r="B553" s="15"/>
      <c r="C553" s="16"/>
      <c r="D553" s="17"/>
    </row>
    <row r="554" spans="2:4" ht="15.75">
      <c r="B554" s="15"/>
      <c r="C554" s="16"/>
      <c r="D554" s="17"/>
    </row>
    <row r="555" spans="2:4" ht="15.75">
      <c r="B555" s="15"/>
      <c r="C555" s="16"/>
      <c r="D555" s="17"/>
    </row>
    <row r="556" spans="2:4" ht="15.75">
      <c r="B556" s="15"/>
      <c r="C556" s="16"/>
      <c r="D556" s="17"/>
    </row>
    <row r="557" spans="2:4" ht="15.75">
      <c r="B557" s="15"/>
      <c r="C557" s="16"/>
      <c r="D557" s="17"/>
    </row>
    <row r="558" spans="2:6" ht="15.75">
      <c r="B558" s="15"/>
      <c r="C558" s="16"/>
      <c r="D558" s="17"/>
      <c r="F558" s="5"/>
    </row>
    <row r="559" spans="2:4" ht="15.75">
      <c r="B559" s="15"/>
      <c r="C559" s="16"/>
      <c r="D559" s="17"/>
    </row>
    <row r="560" spans="2:6" ht="15.75">
      <c r="B560" s="15"/>
      <c r="C560" s="16"/>
      <c r="D560" s="17"/>
      <c r="F560" s="5"/>
    </row>
    <row r="561" spans="2:4" ht="15.75">
      <c r="B561" s="15"/>
      <c r="C561" s="16"/>
      <c r="D561" s="17"/>
    </row>
    <row r="562" spans="2:4" ht="15.75">
      <c r="B562" s="15"/>
      <c r="C562" s="16"/>
      <c r="D562" s="17"/>
    </row>
    <row r="563" spans="2:6" ht="15.75">
      <c r="B563" s="15"/>
      <c r="C563" s="16"/>
      <c r="D563" s="17"/>
      <c r="F563" s="5"/>
    </row>
    <row r="564" spans="2:4" ht="15.75">
      <c r="B564" s="15"/>
      <c r="C564" s="16"/>
      <c r="D564" s="17"/>
    </row>
    <row r="565" spans="2:6" ht="15.75">
      <c r="B565" s="15"/>
      <c r="C565" s="16"/>
      <c r="D565" s="17"/>
      <c r="F565" s="5"/>
    </row>
    <row r="566" spans="2:4" ht="15.75">
      <c r="B566" s="15"/>
      <c r="C566" s="16"/>
      <c r="D566" s="17"/>
    </row>
    <row r="567" spans="2:6" ht="15.75">
      <c r="B567" s="15"/>
      <c r="C567" s="16"/>
      <c r="D567" s="17"/>
      <c r="F567" s="5"/>
    </row>
    <row r="568" spans="2:4" ht="15.75">
      <c r="B568" s="15"/>
      <c r="C568" s="16"/>
      <c r="D568" s="17"/>
    </row>
    <row r="569" spans="2:6" ht="15.75">
      <c r="B569" s="15"/>
      <c r="C569" s="16"/>
      <c r="D569" s="17"/>
      <c r="F569" s="5"/>
    </row>
    <row r="570" spans="2:4" ht="15.75">
      <c r="B570" s="15"/>
      <c r="C570" s="16"/>
      <c r="D570" s="17"/>
    </row>
    <row r="571" spans="2:4" ht="15.75">
      <c r="B571" s="15"/>
      <c r="C571" s="16"/>
      <c r="D571" s="17"/>
    </row>
    <row r="572" spans="2:6" ht="15.75">
      <c r="B572" s="15"/>
      <c r="C572" s="16"/>
      <c r="D572" s="17"/>
      <c r="F572" s="5"/>
    </row>
    <row r="573" spans="2:4" ht="15.75">
      <c r="B573" s="15"/>
      <c r="C573" s="16"/>
      <c r="D573" s="17"/>
    </row>
    <row r="574" spans="2:6" ht="15.75">
      <c r="B574" s="15"/>
      <c r="C574" s="16"/>
      <c r="D574" s="17"/>
      <c r="F574" s="5"/>
    </row>
    <row r="575" spans="2:4" ht="15.75">
      <c r="B575" s="15"/>
      <c r="C575" s="16"/>
      <c r="D575" s="17"/>
    </row>
    <row r="576" spans="2:6" ht="15.75">
      <c r="B576" s="15"/>
      <c r="C576" s="16"/>
      <c r="D576" s="17"/>
      <c r="F576" s="5"/>
    </row>
    <row r="577" spans="2:4" ht="15.75">
      <c r="B577" s="15"/>
      <c r="C577" s="16"/>
      <c r="D577" s="17"/>
    </row>
    <row r="578" spans="2:6" ht="15.75">
      <c r="B578" s="15"/>
      <c r="C578" s="16"/>
      <c r="D578" s="17"/>
      <c r="F578" s="5"/>
    </row>
    <row r="579" spans="2:4" ht="15.75">
      <c r="B579" s="15"/>
      <c r="C579" s="16"/>
      <c r="D579" s="17"/>
    </row>
    <row r="580" spans="2:6" ht="15.75">
      <c r="B580" s="15"/>
      <c r="C580" s="16"/>
      <c r="D580" s="17"/>
      <c r="F580" s="5"/>
    </row>
    <row r="581" spans="2:4" ht="15.75">
      <c r="B581" s="15"/>
      <c r="C581" s="16"/>
      <c r="D581" s="17"/>
    </row>
    <row r="582" spans="2:4" ht="15.75">
      <c r="B582" s="15"/>
      <c r="C582" s="16"/>
      <c r="D582" s="17"/>
    </row>
    <row r="583" spans="2:6" ht="15.75">
      <c r="B583" s="15"/>
      <c r="C583" s="16"/>
      <c r="D583" s="17"/>
      <c r="F583" s="5"/>
    </row>
    <row r="584" spans="2:4" ht="15.75">
      <c r="B584" s="15"/>
      <c r="C584" s="16"/>
      <c r="D584" s="17"/>
    </row>
    <row r="585" spans="2:6" ht="15.75">
      <c r="B585" s="15"/>
      <c r="C585" s="16"/>
      <c r="D585" s="17"/>
      <c r="F585" s="5"/>
    </row>
    <row r="586" spans="2:4" ht="15.75">
      <c r="B586" s="15"/>
      <c r="C586" s="16"/>
      <c r="D586" s="17"/>
    </row>
    <row r="587" spans="2:6" ht="15.75">
      <c r="B587" s="15"/>
      <c r="C587" s="16"/>
      <c r="D587" s="17"/>
      <c r="F587" s="5"/>
    </row>
    <row r="588" spans="2:4" ht="15.75">
      <c r="B588" s="15"/>
      <c r="C588" s="16"/>
      <c r="D588" s="17"/>
    </row>
    <row r="589" spans="2:4" ht="15.75">
      <c r="B589" s="15"/>
      <c r="C589" s="16"/>
      <c r="D589" s="17"/>
    </row>
    <row r="590" spans="2:4" ht="15.75">
      <c r="B590" s="15"/>
      <c r="C590" s="16"/>
      <c r="D590" s="17"/>
    </row>
    <row r="591" spans="2:6" ht="15.75">
      <c r="B591" s="15"/>
      <c r="C591" s="16"/>
      <c r="D591" s="17"/>
      <c r="F591" s="5"/>
    </row>
    <row r="592" spans="2:4" ht="15.75">
      <c r="B592" s="15"/>
      <c r="C592" s="16"/>
      <c r="D592" s="17"/>
    </row>
    <row r="593" spans="2:6" ht="15.75">
      <c r="B593" s="15"/>
      <c r="C593" s="16"/>
      <c r="D593" s="17"/>
      <c r="F593" s="5"/>
    </row>
    <row r="594" spans="2:4" ht="15.75">
      <c r="B594" s="15"/>
      <c r="C594" s="16"/>
      <c r="D594" s="17"/>
    </row>
    <row r="595" spans="2:6" ht="15.75">
      <c r="B595" s="15"/>
      <c r="C595" s="16"/>
      <c r="D595" s="17"/>
      <c r="F595" s="5"/>
    </row>
    <row r="596" spans="2:4" ht="15.75">
      <c r="B596" s="15"/>
      <c r="C596" s="16"/>
      <c r="D596" s="17"/>
    </row>
    <row r="597" spans="2:6" ht="15.75">
      <c r="B597" s="15"/>
      <c r="C597" s="16"/>
      <c r="D597" s="17"/>
      <c r="F597" s="5"/>
    </row>
    <row r="598" spans="2:4" ht="15.75">
      <c r="B598" s="15"/>
      <c r="C598" s="16"/>
      <c r="D598" s="17"/>
    </row>
    <row r="599" spans="2:6" ht="15.75">
      <c r="B599" s="15"/>
      <c r="C599" s="16"/>
      <c r="D599" s="17"/>
      <c r="F599" s="5"/>
    </row>
    <row r="600" spans="2:4" ht="15.75">
      <c r="B600" s="15"/>
      <c r="C600" s="16"/>
      <c r="D600" s="17"/>
    </row>
    <row r="601" spans="2:6" ht="15.75">
      <c r="B601" s="15"/>
      <c r="C601" s="16"/>
      <c r="D601" s="17"/>
      <c r="F601" s="5"/>
    </row>
    <row r="602" spans="2:4" ht="15.75">
      <c r="B602" s="15"/>
      <c r="C602" s="16"/>
      <c r="D602" s="17"/>
    </row>
    <row r="603" spans="2:6" ht="15.75">
      <c r="B603" s="15"/>
      <c r="C603" s="16"/>
      <c r="D603" s="17"/>
      <c r="F603" s="5"/>
    </row>
    <row r="604" spans="2:4" ht="15.75">
      <c r="B604" s="15"/>
      <c r="C604" s="16"/>
      <c r="D604" s="17"/>
    </row>
    <row r="605" spans="2:4" ht="15.75">
      <c r="B605" s="15"/>
      <c r="C605" s="16"/>
      <c r="D605" s="17"/>
    </row>
    <row r="606" spans="2:4" ht="15.75">
      <c r="B606" s="15"/>
      <c r="C606" s="16"/>
      <c r="D606" s="17"/>
    </row>
    <row r="607" spans="2:6" ht="15.75">
      <c r="B607" s="15"/>
      <c r="C607" s="16"/>
      <c r="D607" s="17"/>
      <c r="F607" s="5"/>
    </row>
    <row r="608" spans="2:4" ht="15.75">
      <c r="B608" s="15"/>
      <c r="C608" s="16"/>
      <c r="D608" s="17"/>
    </row>
    <row r="609" spans="2:4" ht="15.75">
      <c r="B609" s="15"/>
      <c r="C609" s="16"/>
      <c r="D609" s="17"/>
    </row>
    <row r="610" spans="2:6" ht="15.75">
      <c r="B610" s="15"/>
      <c r="C610" s="16"/>
      <c r="D610" s="17"/>
      <c r="F610" s="5"/>
    </row>
    <row r="611" spans="2:4" ht="15.75">
      <c r="B611" s="15"/>
      <c r="C611" s="16"/>
      <c r="D611" s="17"/>
    </row>
    <row r="612" spans="2:6" ht="15.75">
      <c r="B612" s="15"/>
      <c r="C612" s="16"/>
      <c r="D612" s="17"/>
      <c r="F612" s="5"/>
    </row>
    <row r="613" spans="2:4" ht="15.75">
      <c r="B613" s="15"/>
      <c r="C613" s="16"/>
      <c r="D613" s="17"/>
    </row>
    <row r="614" spans="2:6" ht="15.75">
      <c r="B614" s="15"/>
      <c r="C614" s="16"/>
      <c r="D614" s="17"/>
      <c r="F614" s="5"/>
    </row>
    <row r="615" spans="2:4" ht="15.75">
      <c r="B615" s="15"/>
      <c r="C615" s="16"/>
      <c r="D615" s="17"/>
    </row>
    <row r="616" spans="2:6" ht="15.75">
      <c r="B616" s="15"/>
      <c r="C616" s="16"/>
      <c r="D616" s="17"/>
      <c r="F616" s="5"/>
    </row>
    <row r="617" spans="2:4" ht="15.75">
      <c r="B617" s="15"/>
      <c r="C617" s="16"/>
      <c r="D617" s="17"/>
    </row>
    <row r="618" spans="2:6" ht="15.75">
      <c r="B618" s="15"/>
      <c r="C618" s="16"/>
      <c r="D618" s="17"/>
      <c r="F618" s="5"/>
    </row>
    <row r="619" spans="2:4" ht="15.75">
      <c r="B619" s="15"/>
      <c r="C619" s="16"/>
      <c r="D619" s="17"/>
    </row>
    <row r="620" spans="2:6" ht="15.75">
      <c r="B620" s="15"/>
      <c r="C620" s="16"/>
      <c r="D620" s="17"/>
      <c r="F620" s="5"/>
    </row>
    <row r="621" spans="2:4" ht="15.75">
      <c r="B621" s="15"/>
      <c r="C621" s="16"/>
      <c r="D621" s="17"/>
    </row>
    <row r="622" spans="2:6" ht="15.75">
      <c r="B622" s="15"/>
      <c r="C622" s="16"/>
      <c r="D622" s="17"/>
      <c r="F622" s="5"/>
    </row>
    <row r="623" spans="2:4" ht="15.75">
      <c r="B623" s="15"/>
      <c r="C623" s="16"/>
      <c r="D623" s="17"/>
    </row>
    <row r="624" spans="2:6" ht="15.75">
      <c r="B624" s="15"/>
      <c r="C624" s="16"/>
      <c r="D624" s="17"/>
      <c r="F624" s="5"/>
    </row>
    <row r="625" spans="2:4" ht="15.75">
      <c r="B625" s="15"/>
      <c r="C625" s="16"/>
      <c r="D625" s="17"/>
    </row>
    <row r="626" spans="2:4" ht="15.75">
      <c r="B626" s="15"/>
      <c r="C626" s="16"/>
      <c r="D626" s="17"/>
    </row>
    <row r="627" spans="2:6" ht="15.75">
      <c r="B627" s="15"/>
      <c r="C627" s="16"/>
      <c r="D627" s="17"/>
      <c r="F627" s="5"/>
    </row>
    <row r="628" spans="2:4" ht="15.75">
      <c r="B628" s="15"/>
      <c r="C628" s="16"/>
      <c r="D628" s="17"/>
    </row>
    <row r="629" spans="2:4" ht="15.75">
      <c r="B629" s="15"/>
      <c r="C629" s="16"/>
      <c r="D629" s="17"/>
    </row>
    <row r="630" spans="2:4" ht="15.75">
      <c r="B630" s="15"/>
      <c r="C630" s="16"/>
      <c r="D630" s="17"/>
    </row>
    <row r="631" spans="2:6" ht="15.75">
      <c r="B631" s="15"/>
      <c r="C631" s="16"/>
      <c r="D631" s="17"/>
      <c r="F631" s="5"/>
    </row>
    <row r="632" spans="2:4" ht="15.75">
      <c r="B632" s="15"/>
      <c r="C632" s="16"/>
      <c r="D632" s="17"/>
    </row>
    <row r="633" spans="2:6" ht="15.75">
      <c r="B633" s="15"/>
      <c r="C633" s="16"/>
      <c r="D633" s="17"/>
      <c r="F633" s="5"/>
    </row>
    <row r="634" spans="2:4" ht="15.75">
      <c r="B634" s="15"/>
      <c r="C634" s="16"/>
      <c r="D634" s="17"/>
    </row>
    <row r="635" spans="2:4" ht="15.75">
      <c r="B635" s="15"/>
      <c r="C635" s="16"/>
      <c r="D635" s="17"/>
    </row>
    <row r="636" spans="2:4" ht="15.75">
      <c r="B636" s="15"/>
      <c r="C636" s="16"/>
      <c r="D636" s="17"/>
    </row>
    <row r="637" spans="2:6" ht="15.75">
      <c r="B637" s="15"/>
      <c r="C637" s="16"/>
      <c r="D637" s="17"/>
      <c r="F637" s="5"/>
    </row>
    <row r="638" spans="2:4" ht="15.75">
      <c r="B638" s="15"/>
      <c r="C638" s="16"/>
      <c r="D638" s="17"/>
    </row>
    <row r="639" spans="2:6" ht="15.75">
      <c r="B639" s="15"/>
      <c r="C639" s="16"/>
      <c r="D639" s="17"/>
      <c r="F639" s="5"/>
    </row>
    <row r="640" spans="2:4" ht="15.75">
      <c r="B640" s="15"/>
      <c r="C640" s="16"/>
      <c r="D640" s="17"/>
    </row>
    <row r="641" spans="2:6" ht="15.75">
      <c r="B641" s="15"/>
      <c r="C641" s="16"/>
      <c r="D641" s="17"/>
      <c r="F641" s="5"/>
    </row>
    <row r="642" spans="2:4" ht="15.75">
      <c r="B642" s="15"/>
      <c r="C642" s="16"/>
      <c r="D642" s="17"/>
    </row>
    <row r="643" spans="2:6" ht="15.75">
      <c r="B643" s="15"/>
      <c r="C643" s="16"/>
      <c r="D643" s="17"/>
      <c r="F643" s="5"/>
    </row>
    <row r="644" spans="2:4" ht="15.75">
      <c r="B644" s="15"/>
      <c r="C644" s="16"/>
      <c r="D644" s="17"/>
    </row>
    <row r="645" spans="2:6" ht="15.75">
      <c r="B645" s="15"/>
      <c r="C645" s="16"/>
      <c r="D645" s="17"/>
      <c r="F645" s="5"/>
    </row>
    <row r="646" spans="2:4" ht="15.75">
      <c r="B646" s="15"/>
      <c r="C646" s="16"/>
      <c r="D646" s="17"/>
    </row>
    <row r="647" spans="2:6" ht="15.75">
      <c r="B647" s="15"/>
      <c r="C647" s="16"/>
      <c r="D647" s="17"/>
      <c r="F647" s="5"/>
    </row>
    <row r="648" spans="2:4" ht="15.75">
      <c r="B648" s="15"/>
      <c r="C648" s="16"/>
      <c r="D648" s="17"/>
    </row>
    <row r="649" spans="2:6" ht="15.75">
      <c r="B649" s="15"/>
      <c r="C649" s="16"/>
      <c r="D649" s="17"/>
      <c r="F649" s="5"/>
    </row>
    <row r="650" spans="2:4" ht="15.75">
      <c r="B650" s="15"/>
      <c r="C650" s="16"/>
      <c r="D650" s="17"/>
    </row>
    <row r="651" spans="2:6" ht="15.75">
      <c r="B651" s="15"/>
      <c r="C651" s="16"/>
      <c r="D651" s="17"/>
      <c r="F651" s="5"/>
    </row>
    <row r="652" spans="2:4" ht="15.75">
      <c r="B652" s="15"/>
      <c r="C652" s="16"/>
      <c r="D652" s="17"/>
    </row>
    <row r="653" spans="2:6" ht="15.75">
      <c r="B653" s="15"/>
      <c r="C653" s="16"/>
      <c r="D653" s="17"/>
      <c r="F653" s="5"/>
    </row>
    <row r="654" spans="2:4" ht="15.75">
      <c r="B654" s="15"/>
      <c r="C654" s="16"/>
      <c r="D654" s="17"/>
    </row>
    <row r="655" spans="2:6" ht="15.75">
      <c r="B655" s="15"/>
      <c r="C655" s="16"/>
      <c r="D655" s="17"/>
      <c r="F655" s="5"/>
    </row>
    <row r="656" spans="2:4" ht="15.75">
      <c r="B656" s="15"/>
      <c r="C656" s="16"/>
      <c r="D656" s="17"/>
    </row>
    <row r="657" spans="2:6" ht="15.75">
      <c r="B657" s="15"/>
      <c r="C657" s="16"/>
      <c r="D657" s="17"/>
      <c r="F657" s="5"/>
    </row>
    <row r="658" spans="2:4" ht="15.75">
      <c r="B658" s="15"/>
      <c r="C658" s="16"/>
      <c r="D658" s="17"/>
    </row>
    <row r="659" spans="2:6" ht="15.75">
      <c r="B659" s="15"/>
      <c r="C659" s="16"/>
      <c r="D659" s="17"/>
      <c r="F659" s="5"/>
    </row>
    <row r="660" spans="2:4" ht="15.75">
      <c r="B660" s="15"/>
      <c r="C660" s="16"/>
      <c r="D660" s="17"/>
    </row>
    <row r="661" spans="2:6" ht="15.75">
      <c r="B661" s="15"/>
      <c r="C661" s="16"/>
      <c r="D661" s="17"/>
      <c r="F661" s="5"/>
    </row>
    <row r="662" spans="2:4" ht="15.75">
      <c r="B662" s="15"/>
      <c r="C662" s="16"/>
      <c r="D662" s="17"/>
    </row>
    <row r="663" spans="2:4" ht="15.75">
      <c r="B663" s="15"/>
      <c r="C663" s="16"/>
      <c r="D663" s="17"/>
    </row>
    <row r="664" spans="2:4" ht="15.75">
      <c r="B664" s="15"/>
      <c r="C664" s="16"/>
      <c r="D664" s="17"/>
    </row>
    <row r="665" spans="2:4" ht="15.75">
      <c r="B665" s="15"/>
      <c r="C665" s="16"/>
      <c r="D665" s="17"/>
    </row>
    <row r="666" spans="2:4" ht="15.75">
      <c r="B666" s="15"/>
      <c r="C666" s="16"/>
      <c r="D666" s="17"/>
    </row>
    <row r="667" spans="2:4" ht="15.75">
      <c r="B667" s="15"/>
      <c r="C667" s="16"/>
      <c r="D667" s="17"/>
    </row>
    <row r="668" spans="2:4" ht="15.75">
      <c r="B668" s="15"/>
      <c r="C668" s="16"/>
      <c r="D668" s="17"/>
    </row>
    <row r="669" spans="2:4" ht="15.75">
      <c r="B669" s="15"/>
      <c r="C669" s="16"/>
      <c r="D669" s="17"/>
    </row>
    <row r="670" spans="2:4" ht="15.75">
      <c r="B670" s="15"/>
      <c r="C670" s="16"/>
      <c r="D670" s="17"/>
    </row>
    <row r="671" spans="2:6" ht="15.75">
      <c r="B671" s="15"/>
      <c r="C671" s="16"/>
      <c r="D671" s="17"/>
      <c r="F671" s="5"/>
    </row>
    <row r="672" spans="2:4" ht="15.75">
      <c r="B672" s="15"/>
      <c r="C672" s="16"/>
      <c r="D672" s="17"/>
    </row>
    <row r="673" spans="2:4" ht="15.75">
      <c r="B673" s="15"/>
      <c r="C673" s="16"/>
      <c r="D673" s="17"/>
    </row>
    <row r="674" spans="2:4" ht="15.75">
      <c r="B674" s="15"/>
      <c r="C674" s="16"/>
      <c r="D674" s="17"/>
    </row>
    <row r="675" spans="2:6" ht="15.75">
      <c r="B675" s="15"/>
      <c r="C675" s="16"/>
      <c r="D675" s="17"/>
      <c r="F675" s="5"/>
    </row>
    <row r="676" spans="2:4" ht="15.75">
      <c r="B676" s="15"/>
      <c r="C676" s="16"/>
      <c r="D676" s="17"/>
    </row>
    <row r="677" spans="2:4" ht="15.75">
      <c r="B677" s="15"/>
      <c r="C677" s="16"/>
      <c r="D677" s="17"/>
    </row>
    <row r="678" spans="2:4" ht="15.75">
      <c r="B678" s="15"/>
      <c r="C678" s="16"/>
      <c r="D678" s="17"/>
    </row>
    <row r="679" spans="2:4" ht="15.75">
      <c r="B679" s="15"/>
      <c r="C679" s="16"/>
      <c r="D679" s="17"/>
    </row>
    <row r="680" spans="2:6" ht="15.75">
      <c r="B680" s="15"/>
      <c r="C680" s="16"/>
      <c r="D680" s="17"/>
      <c r="F680" s="5"/>
    </row>
    <row r="681" spans="2:4" ht="15.75">
      <c r="B681" s="15"/>
      <c r="C681" s="16"/>
      <c r="D681" s="17"/>
    </row>
    <row r="682" spans="2:4" ht="15.75">
      <c r="B682" s="15"/>
      <c r="C682" s="16"/>
      <c r="D682" s="1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 Наталия Юрьевна</cp:lastModifiedBy>
  <dcterms:created xsi:type="dcterms:W3CDTF">2009-09-27T11:13:40Z</dcterms:created>
  <dcterms:modified xsi:type="dcterms:W3CDTF">2019-01-09T12:26:14Z</dcterms:modified>
  <cp:category/>
  <cp:version/>
  <cp:contentType/>
  <cp:contentStatus/>
</cp:coreProperties>
</file>